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Pete\Dropbox\Premium\Football Prophet\"/>
    </mc:Choice>
  </mc:AlternateContent>
  <bookViews>
    <workbookView xWindow="0" yWindow="0" windowWidth="17970" windowHeight="5940" tabRatio="612" xr2:uid="{00000000-000D-0000-FFFF-FFFF00000000}"/>
  </bookViews>
  <sheets>
    <sheet name="Records" sheetId="5" r:id="rId1"/>
    <sheet name="All Bets" sheetId="6" r:id="rId2"/>
    <sheet name=" 2016-17 Season Bets Only" sheetId="3" r:id="rId3"/>
  </sheets>
  <definedNames>
    <definedName name="_xlnm._FilterDatabase" localSheetId="2" hidden="1">' 2016-17 Season Bets Only'!$C$1:$C$116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6" l="1"/>
  <c r="L6" i="6" s="1"/>
  <c r="K15" i="6"/>
  <c r="L15" i="6" s="1"/>
  <c r="L18" i="6"/>
  <c r="K32" i="6"/>
  <c r="L32" i="6"/>
  <c r="K39" i="6"/>
  <c r="L39" i="6" s="1"/>
  <c r="K43" i="6"/>
  <c r="L43" i="6" s="1"/>
  <c r="K51" i="6"/>
  <c r="L51" i="6" s="1"/>
  <c r="K65" i="6"/>
  <c r="L65" i="6"/>
  <c r="L72" i="6"/>
  <c r="K82" i="6"/>
  <c r="L82" i="6" s="1"/>
  <c r="K90" i="6"/>
  <c r="L90" i="6"/>
  <c r="K99" i="6"/>
  <c r="K112" i="6"/>
  <c r="L123" i="6"/>
  <c r="K128" i="6"/>
  <c r="L128" i="6" s="1"/>
  <c r="K137" i="6"/>
  <c r="L137" i="6"/>
  <c r="K145" i="6"/>
  <c r="L145" i="6" s="1"/>
  <c r="L149" i="6"/>
  <c r="L155" i="6"/>
  <c r="K168" i="6"/>
  <c r="L168" i="6" s="1"/>
  <c r="K173" i="6"/>
  <c r="K177" i="6"/>
  <c r="K182" i="6"/>
  <c r="K190" i="6"/>
  <c r="L190" i="6" s="1"/>
  <c r="K218" i="6"/>
  <c r="L218" i="6"/>
  <c r="K231" i="6"/>
  <c r="L231" i="6" s="1"/>
  <c r="K248" i="6"/>
  <c r="L248" i="6" s="1"/>
  <c r="K257" i="6"/>
  <c r="L257" i="6" s="1"/>
  <c r="K267" i="6"/>
  <c r="L267" i="6"/>
  <c r="K273" i="6"/>
  <c r="L273" i="6" s="1"/>
  <c r="K282" i="6"/>
  <c r="K293" i="6"/>
  <c r="K299" i="6"/>
  <c r="K306" i="6"/>
  <c r="L306" i="6"/>
  <c r="L309" i="6"/>
  <c r="L310" i="6"/>
  <c r="K315" i="6"/>
  <c r="L315" i="6"/>
  <c r="L316" i="6"/>
  <c r="K325" i="6"/>
  <c r="L325" i="6" s="1"/>
  <c r="K334" i="6"/>
  <c r="L334" i="6"/>
  <c r="K340" i="6"/>
  <c r="L340" i="6" s="1"/>
  <c r="K346" i="6"/>
  <c r="L346" i="6" s="1"/>
  <c r="L349" i="6"/>
  <c r="K351" i="6"/>
  <c r="L351" i="6"/>
  <c r="K354" i="6"/>
  <c r="L354" i="6" s="1"/>
  <c r="K358" i="6"/>
  <c r="L358" i="6" s="1"/>
  <c r="K363" i="6"/>
  <c r="L363" i="6" s="1"/>
  <c r="L366" i="6"/>
  <c r="K370" i="6"/>
  <c r="L370" i="6" s="1"/>
  <c r="K373" i="6"/>
  <c r="L373" i="6" s="1"/>
  <c r="K380" i="6"/>
  <c r="L380" i="6"/>
  <c r="K386" i="6"/>
  <c r="L386" i="6" s="1"/>
  <c r="K388" i="6"/>
  <c r="L388" i="6" s="1"/>
  <c r="K394" i="6"/>
  <c r="L394" i="6" s="1"/>
  <c r="K402" i="6"/>
  <c r="L402" i="6"/>
  <c r="K403" i="6"/>
  <c r="L403" i="6" s="1"/>
  <c r="K408" i="6"/>
  <c r="L408" i="6" s="1"/>
  <c r="L412" i="6"/>
  <c r="L418" i="6"/>
  <c r="K425" i="6"/>
  <c r="L425" i="6" s="1"/>
  <c r="K430" i="6"/>
  <c r="L430" i="6" s="1"/>
  <c r="K433" i="6"/>
  <c r="L433" i="6"/>
  <c r="L438" i="6"/>
  <c r="L439" i="6"/>
  <c r="K445" i="6"/>
  <c r="L445" i="6"/>
  <c r="L446" i="6"/>
  <c r="L449" i="6"/>
  <c r="L453" i="6"/>
  <c r="L456" i="6"/>
  <c r="K457" i="6"/>
  <c r="L457" i="6" s="1"/>
  <c r="K461" i="6"/>
  <c r="L461" i="6" s="1"/>
  <c r="K462" i="6"/>
  <c r="L462" i="6" s="1"/>
  <c r="K466" i="6"/>
  <c r="L466" i="6"/>
  <c r="K472" i="6"/>
  <c r="L472" i="6" s="1"/>
  <c r="K475" i="6"/>
  <c r="L475" i="6" s="1"/>
  <c r="K480" i="6"/>
  <c r="L480" i="6" s="1"/>
  <c r="L484" i="6"/>
  <c r="C6" i="5"/>
  <c r="C11" i="5"/>
  <c r="C13" i="5"/>
  <c r="D6" i="5" l="1"/>
  <c r="E6" i="5" s="1"/>
  <c r="F6" i="5" s="1"/>
  <c r="C18" i="5"/>
  <c r="C20" i="5" s="1"/>
  <c r="D11" i="5"/>
  <c r="E11" i="5" l="1"/>
  <c r="D18" i="5"/>
  <c r="E18" i="5" s="1"/>
  <c r="F18" i="5" s="1"/>
  <c r="F11" i="5" l="1"/>
  <c r="L162" i="3" l="1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L159" i="3" l="1"/>
  <c r="L160" i="3"/>
  <c r="L161" i="3"/>
  <c r="L158" i="3"/>
  <c r="A158" i="3" l="1"/>
  <c r="A159" i="3"/>
  <c r="A160" i="3"/>
  <c r="A161" i="3"/>
  <c r="L157" i="3" l="1"/>
  <c r="L156" i="3"/>
  <c r="L155" i="3"/>
  <c r="L154" i="3"/>
  <c r="L153" i="3"/>
  <c r="A153" i="3" l="1"/>
  <c r="A154" i="3"/>
  <c r="A155" i="3"/>
  <c r="A156" i="3"/>
  <c r="A157" i="3"/>
  <c r="L152" i="3" l="1"/>
  <c r="L151" i="3"/>
  <c r="L150" i="3"/>
  <c r="A150" i="3" l="1"/>
  <c r="A151" i="3"/>
  <c r="A152" i="3"/>
  <c r="L149" i="3" l="1"/>
  <c r="L148" i="3"/>
  <c r="L147" i="3" l="1"/>
  <c r="L146" i="3"/>
  <c r="L145" i="3"/>
  <c r="L144" i="3"/>
  <c r="A144" i="3" l="1"/>
  <c r="A145" i="3"/>
  <c r="A146" i="3"/>
  <c r="A147" i="3"/>
  <c r="A148" i="3"/>
  <c r="A149" i="3"/>
  <c r="L143" i="3" l="1"/>
  <c r="L142" i="3" l="1"/>
  <c r="L141" i="3"/>
  <c r="L140" i="3"/>
  <c r="A140" i="3" l="1"/>
  <c r="A141" i="3"/>
  <c r="A142" i="3"/>
  <c r="A143" i="3"/>
  <c r="L139" i="3" l="1"/>
  <c r="A139" i="3" l="1"/>
  <c r="L138" i="3" l="1"/>
  <c r="L137" i="3" l="1"/>
  <c r="L136" i="3"/>
  <c r="L135" i="3"/>
  <c r="A135" i="3" l="1"/>
  <c r="A136" i="3"/>
  <c r="A137" i="3"/>
  <c r="A138" i="3"/>
  <c r="L134" i="3" l="1"/>
  <c r="A134" i="3" l="1"/>
  <c r="L133" i="3" l="1"/>
  <c r="L132" i="3"/>
  <c r="L131" i="3"/>
  <c r="A131" i="3" l="1"/>
  <c r="A132" i="3"/>
  <c r="A133" i="3"/>
  <c r="L130" i="3" l="1"/>
  <c r="L129" i="3"/>
  <c r="L128" i="3"/>
  <c r="L127" i="3"/>
  <c r="A127" i="3" l="1"/>
  <c r="A128" i="3"/>
  <c r="A129" i="3"/>
  <c r="A130" i="3"/>
  <c r="L126" i="3" l="1"/>
  <c r="L125" i="3"/>
  <c r="L124" i="3"/>
  <c r="A124" i="3" l="1"/>
  <c r="A125" i="3"/>
  <c r="A126" i="3"/>
  <c r="L123" i="3" l="1"/>
  <c r="A123" i="3" l="1"/>
  <c r="L122" i="3" l="1"/>
  <c r="L117" i="3" l="1"/>
  <c r="L118" i="3"/>
  <c r="L119" i="3"/>
  <c r="L120" i="3"/>
  <c r="L121" i="3"/>
  <c r="A117" i="3" l="1"/>
  <c r="A118" i="3"/>
  <c r="A119" i="3"/>
  <c r="A120" i="3"/>
  <c r="A121" i="3"/>
  <c r="A122" i="3"/>
  <c r="L112" i="3" l="1"/>
  <c r="L113" i="3"/>
  <c r="L114" i="3"/>
  <c r="L115" i="3"/>
  <c r="L116" i="3"/>
  <c r="A112" i="3" l="1"/>
  <c r="A113" i="3"/>
  <c r="A114" i="3"/>
  <c r="A115" i="3"/>
  <c r="A116" i="3"/>
  <c r="L111" i="3" l="1"/>
  <c r="A111" i="3" l="1"/>
  <c r="L109" i="3" l="1"/>
  <c r="L110" i="3"/>
  <c r="L108" i="3"/>
  <c r="L107" i="3"/>
  <c r="A107" i="3" l="1"/>
  <c r="A108" i="3"/>
  <c r="A109" i="3"/>
  <c r="A110" i="3"/>
  <c r="L106" i="3" l="1"/>
  <c r="L105" i="3"/>
  <c r="L104" i="3"/>
  <c r="L103" i="3"/>
  <c r="A103" i="3" l="1"/>
  <c r="A104" i="3"/>
  <c r="A105" i="3"/>
  <c r="A106" i="3"/>
  <c r="L102" i="3" l="1"/>
  <c r="L101" i="3"/>
  <c r="L100" i="3"/>
  <c r="L99" i="3"/>
  <c r="A99" i="3" l="1"/>
  <c r="A100" i="3"/>
  <c r="A101" i="3"/>
  <c r="A102" i="3"/>
  <c r="L98" i="3" l="1"/>
  <c r="L97" i="3"/>
  <c r="L96" i="3" l="1"/>
  <c r="L95" i="3"/>
  <c r="A95" i="3" l="1"/>
  <c r="A96" i="3"/>
  <c r="A97" i="3"/>
  <c r="A98" i="3"/>
  <c r="L94" i="3" l="1"/>
  <c r="L93" i="3"/>
  <c r="A93" i="3" l="1"/>
  <c r="A94" i="3"/>
  <c r="L92" i="3" l="1"/>
  <c r="A92" i="3" l="1"/>
  <c r="L91" i="3" l="1"/>
  <c r="L89" i="3" l="1"/>
  <c r="L90" i="3"/>
  <c r="A89" i="3" l="1"/>
  <c r="A90" i="3"/>
  <c r="A91" i="3"/>
  <c r="L88" i="3" l="1"/>
  <c r="L87" i="3"/>
  <c r="L86" i="3"/>
  <c r="L85" i="3"/>
  <c r="A85" i="3" l="1"/>
  <c r="A86" i="3"/>
  <c r="A87" i="3"/>
  <c r="A88" i="3"/>
  <c r="L82" i="3" l="1"/>
  <c r="L83" i="3"/>
  <c r="L84" i="3"/>
  <c r="A83" i="3" l="1"/>
  <c r="A84" i="3"/>
  <c r="L81" i="3" l="1"/>
  <c r="L80" i="3"/>
  <c r="L79" i="3"/>
  <c r="A79" i="3" l="1"/>
  <c r="A80" i="3"/>
  <c r="A81" i="3"/>
  <c r="A82" i="3"/>
  <c r="L78" i="3" l="1"/>
  <c r="L77" i="3"/>
  <c r="L76" i="3"/>
  <c r="L75" i="3"/>
  <c r="L74" i="3"/>
  <c r="A74" i="3" l="1"/>
  <c r="A75" i="3"/>
  <c r="A76" i="3"/>
  <c r="A77" i="3"/>
  <c r="A78" i="3"/>
  <c r="L73" i="3" l="1"/>
  <c r="L72" i="3"/>
  <c r="L71" i="3"/>
  <c r="A71" i="3" l="1"/>
  <c r="A72" i="3"/>
  <c r="A73" i="3"/>
  <c r="L70" i="3" l="1"/>
  <c r="L69" i="3"/>
  <c r="L68" i="3"/>
  <c r="L67" i="3"/>
  <c r="A67" i="3" l="1"/>
  <c r="A68" i="3"/>
  <c r="A69" i="3"/>
  <c r="A70" i="3"/>
  <c r="L64" i="3" l="1"/>
  <c r="L65" i="3"/>
  <c r="L66" i="3"/>
  <c r="A64" i="3" l="1"/>
  <c r="A65" i="3"/>
  <c r="A66" i="3"/>
  <c r="L63" i="3" l="1"/>
  <c r="L59" i="3" l="1"/>
  <c r="L60" i="3"/>
  <c r="L61" i="3"/>
  <c r="L62" i="3"/>
  <c r="A59" i="3" l="1"/>
  <c r="A60" i="3"/>
  <c r="A61" i="3"/>
  <c r="A62" i="3"/>
  <c r="A63" i="3"/>
  <c r="L58" i="3" l="1"/>
  <c r="L57" i="3"/>
  <c r="L56" i="3"/>
  <c r="L55" i="3"/>
  <c r="A55" i="3" l="1"/>
  <c r="A56" i="3"/>
  <c r="A57" i="3"/>
  <c r="A58" i="3"/>
  <c r="L54" i="3" l="1"/>
  <c r="L53" i="3"/>
  <c r="L52" i="3"/>
  <c r="A52" i="3" l="1"/>
  <c r="A53" i="3"/>
  <c r="A54" i="3"/>
  <c r="L51" i="3" l="1"/>
  <c r="L50" i="3"/>
  <c r="A50" i="3" l="1"/>
  <c r="A51" i="3"/>
  <c r="L49" i="3" l="1"/>
  <c r="L48" i="3" l="1"/>
  <c r="L47" i="3"/>
  <c r="A47" i="3" l="1"/>
  <c r="A48" i="3"/>
  <c r="A49" i="3"/>
  <c r="L46" i="3" l="1"/>
  <c r="L45" i="3"/>
  <c r="L44" i="3"/>
  <c r="L43" i="3"/>
  <c r="L42" i="3"/>
  <c r="L41" i="3"/>
  <c r="A41" i="3" l="1"/>
  <c r="A42" i="3"/>
  <c r="A43" i="3"/>
  <c r="A44" i="3"/>
  <c r="A45" i="3"/>
  <c r="A46" i="3"/>
  <c r="L40" i="3" l="1"/>
  <c r="L39" i="3"/>
  <c r="L38" i="3"/>
  <c r="L37" i="3"/>
  <c r="L36" i="3"/>
  <c r="L35" i="3"/>
  <c r="A35" i="3" l="1"/>
  <c r="A36" i="3"/>
  <c r="A37" i="3"/>
  <c r="A38" i="3"/>
  <c r="A39" i="3"/>
  <c r="A40" i="3"/>
  <c r="L26" i="3" l="1"/>
  <c r="L27" i="3"/>
  <c r="L28" i="3"/>
  <c r="L29" i="3"/>
  <c r="L30" i="3"/>
  <c r="L31" i="3"/>
  <c r="L32" i="3"/>
  <c r="L33" i="3"/>
  <c r="L34" i="3"/>
  <c r="A26" i="3" l="1"/>
  <c r="A27" i="3"/>
  <c r="A28" i="3"/>
  <c r="A29" i="3"/>
  <c r="A30" i="3"/>
  <c r="A31" i="3"/>
  <c r="A32" i="3"/>
  <c r="A33" i="3"/>
  <c r="A34" i="3"/>
  <c r="L17" i="3" l="1"/>
  <c r="L18" i="3"/>
  <c r="L19" i="3"/>
  <c r="L20" i="3"/>
  <c r="L21" i="3"/>
  <c r="L22" i="3"/>
  <c r="L23" i="3"/>
  <c r="L24" i="3"/>
  <c r="L25" i="3"/>
  <c r="A17" i="3" l="1"/>
  <c r="A18" i="3"/>
  <c r="A19" i="3"/>
  <c r="A20" i="3"/>
  <c r="A21" i="3"/>
  <c r="A22" i="3"/>
  <c r="A23" i="3"/>
  <c r="A24" i="3"/>
  <c r="A25" i="3"/>
  <c r="L16" i="3" l="1"/>
  <c r="A16" i="3" l="1"/>
  <c r="L15" i="3" l="1"/>
  <c r="L14" i="3"/>
  <c r="L13" i="3"/>
  <c r="L12" i="3"/>
  <c r="L11" i="3"/>
  <c r="A11" i="3" l="1"/>
  <c r="A12" i="3"/>
  <c r="A13" i="3"/>
  <c r="A14" i="3"/>
  <c r="A15" i="3"/>
  <c r="L10" i="3" l="1"/>
  <c r="A10" i="3"/>
  <c r="L9" i="3"/>
  <c r="A9" i="3"/>
  <c r="L8" i="3"/>
  <c r="A8" i="3"/>
  <c r="L7" i="3"/>
  <c r="A7" i="3"/>
  <c r="L6" i="3"/>
  <c r="A6" i="3"/>
  <c r="L5" i="3"/>
  <c r="A5" i="3"/>
  <c r="L4" i="3"/>
  <c r="A4" i="3"/>
  <c r="L3" i="3"/>
  <c r="A3" i="3"/>
  <c r="L2" i="3"/>
  <c r="M2" i="3" s="1"/>
  <c r="A2" i="3"/>
  <c r="N2" i="3" l="1"/>
  <c r="M3" i="3"/>
  <c r="N3" i="3" l="1"/>
  <c r="M4" i="3"/>
  <c r="N4" i="3" l="1"/>
  <c r="M5" i="3"/>
  <c r="N5" i="3" l="1"/>
  <c r="M6" i="3"/>
  <c r="N6" i="3" l="1"/>
  <c r="M7" i="3"/>
  <c r="N7" i="3" l="1"/>
  <c r="M8" i="3"/>
  <c r="N8" i="3" l="1"/>
  <c r="M9" i="3"/>
  <c r="N9" i="3" l="1"/>
  <c r="M10" i="3"/>
  <c r="N10" i="3" l="1"/>
  <c r="M11" i="3"/>
  <c r="N11" i="3" l="1"/>
  <c r="M12" i="3"/>
  <c r="N12" i="3" l="1"/>
  <c r="M13" i="3"/>
  <c r="N13" i="3" l="1"/>
  <c r="M14" i="3"/>
  <c r="M15" i="3" l="1"/>
  <c r="N14" i="3"/>
  <c r="N15" i="3" l="1"/>
  <c r="M16" i="3"/>
  <c r="N16" i="3" l="1"/>
  <c r="M17" i="3"/>
  <c r="M18" i="3" l="1"/>
  <c r="N17" i="3"/>
  <c r="M19" i="3" l="1"/>
  <c r="N18" i="3"/>
  <c r="N19" i="3" l="1"/>
  <c r="M20" i="3"/>
  <c r="N20" i="3" l="1"/>
  <c r="M21" i="3"/>
  <c r="M22" i="3" l="1"/>
  <c r="N21" i="3"/>
  <c r="M23" i="3" l="1"/>
  <c r="N22" i="3"/>
  <c r="N23" i="3" l="1"/>
  <c r="M24" i="3"/>
  <c r="N24" i="3" l="1"/>
  <c r="M25" i="3"/>
  <c r="N25" i="3" l="1"/>
  <c r="M26" i="3"/>
  <c r="M27" i="3" l="1"/>
  <c r="N26" i="3"/>
  <c r="N27" i="3" l="1"/>
  <c r="M28" i="3"/>
  <c r="N28" i="3" l="1"/>
  <c r="M29" i="3"/>
  <c r="N29" i="3" l="1"/>
  <c r="M30" i="3"/>
  <c r="M31" i="3" l="1"/>
  <c r="N30" i="3"/>
  <c r="M32" i="3" l="1"/>
  <c r="N31" i="3"/>
  <c r="N32" i="3" l="1"/>
  <c r="M33" i="3"/>
  <c r="N33" i="3" l="1"/>
  <c r="M34" i="3"/>
  <c r="N34" i="3" l="1"/>
  <c r="M35" i="3"/>
  <c r="N35" i="3" l="1"/>
  <c r="M36" i="3"/>
  <c r="M37" i="3" l="1"/>
  <c r="N36" i="3"/>
  <c r="N37" i="3" l="1"/>
  <c r="M38" i="3"/>
  <c r="M39" i="3" l="1"/>
  <c r="N38" i="3"/>
  <c r="N39" i="3" l="1"/>
  <c r="M40" i="3"/>
  <c r="N40" i="3" l="1"/>
  <c r="M41" i="3"/>
  <c r="N41" i="3" l="1"/>
  <c r="M42" i="3"/>
  <c r="N42" i="3" l="1"/>
  <c r="M43" i="3"/>
  <c r="N43" i="3" l="1"/>
  <c r="M44" i="3"/>
  <c r="N44" i="3" l="1"/>
  <c r="M45" i="3"/>
  <c r="N45" i="3" l="1"/>
  <c r="M46" i="3"/>
  <c r="N46" i="3" l="1"/>
  <c r="M47" i="3"/>
  <c r="N47" i="3" l="1"/>
  <c r="M48" i="3"/>
  <c r="M49" i="3" l="1"/>
  <c r="N48" i="3"/>
  <c r="N49" i="3" l="1"/>
  <c r="M50" i="3"/>
  <c r="N50" i="3" l="1"/>
  <c r="M51" i="3"/>
  <c r="N51" i="3" l="1"/>
  <c r="M52" i="3"/>
  <c r="N52" i="3" l="1"/>
  <c r="M53" i="3"/>
  <c r="M54" i="3" l="1"/>
  <c r="N53" i="3"/>
  <c r="N54" i="3" l="1"/>
  <c r="M55" i="3"/>
  <c r="N55" i="3" l="1"/>
  <c r="M56" i="3"/>
  <c r="M57" i="3" l="1"/>
  <c r="N56" i="3"/>
  <c r="M58" i="3" l="1"/>
  <c r="N57" i="3"/>
  <c r="N58" i="3" l="1"/>
  <c r="M59" i="3"/>
  <c r="M60" i="3" l="1"/>
  <c r="N59" i="3"/>
  <c r="N60" i="3" l="1"/>
  <c r="M61" i="3"/>
  <c r="N61" i="3" l="1"/>
  <c r="M62" i="3"/>
  <c r="M63" i="3" l="1"/>
  <c r="N62" i="3"/>
  <c r="N63" i="3" l="1"/>
  <c r="M64" i="3"/>
  <c r="M65" i="3" l="1"/>
  <c r="N64" i="3"/>
  <c r="M66" i="3" l="1"/>
  <c r="N65" i="3"/>
  <c r="N66" i="3" l="1"/>
  <c r="M67" i="3"/>
  <c r="N67" i="3" l="1"/>
  <c r="M68" i="3"/>
  <c r="N68" i="3" l="1"/>
  <c r="M69" i="3"/>
  <c r="N69" i="3" l="1"/>
  <c r="M70" i="3"/>
  <c r="N70" i="3" l="1"/>
  <c r="M71" i="3"/>
  <c r="N71" i="3" l="1"/>
  <c r="M72" i="3"/>
  <c r="N72" i="3" l="1"/>
  <c r="M73" i="3"/>
  <c r="N73" i="3" l="1"/>
  <c r="M74" i="3"/>
  <c r="N74" i="3" l="1"/>
  <c r="M75" i="3"/>
  <c r="M76" i="3" l="1"/>
  <c r="N75" i="3"/>
  <c r="M77" i="3" l="1"/>
  <c r="N76" i="3"/>
  <c r="M78" i="3" l="1"/>
  <c r="N77" i="3"/>
  <c r="N78" i="3" l="1"/>
  <c r="M79" i="3"/>
  <c r="N79" i="3" l="1"/>
  <c r="M80" i="3"/>
  <c r="M81" i="3" l="1"/>
  <c r="N80" i="3"/>
  <c r="N81" i="3" l="1"/>
  <c r="M82" i="3"/>
  <c r="N82" i="3" l="1"/>
  <c r="M83" i="3"/>
  <c r="N83" i="3" l="1"/>
  <c r="M84" i="3"/>
  <c r="N84" i="3" l="1"/>
  <c r="M85" i="3"/>
  <c r="N85" i="3" l="1"/>
  <c r="M86" i="3"/>
  <c r="M87" i="3" l="1"/>
  <c r="N86" i="3"/>
  <c r="N87" i="3" l="1"/>
  <c r="M88" i="3"/>
  <c r="N88" i="3" l="1"/>
  <c r="M89" i="3"/>
  <c r="N89" i="3" l="1"/>
  <c r="M90" i="3"/>
  <c r="M91" i="3" l="1"/>
  <c r="N90" i="3"/>
  <c r="N91" i="3" l="1"/>
  <c r="M92" i="3"/>
  <c r="N92" i="3" l="1"/>
  <c r="M93" i="3"/>
  <c r="N93" i="3" l="1"/>
  <c r="M94" i="3"/>
  <c r="N94" i="3" l="1"/>
  <c r="M95" i="3"/>
  <c r="M96" i="3" l="1"/>
  <c r="N95" i="3"/>
  <c r="M97" i="3" l="1"/>
  <c r="N96" i="3"/>
  <c r="N97" i="3" l="1"/>
  <c r="M98" i="3"/>
  <c r="N98" i="3" l="1"/>
  <c r="M99" i="3"/>
  <c r="N99" i="3" l="1"/>
  <c r="M100" i="3"/>
  <c r="M101" i="3" l="1"/>
  <c r="N100" i="3"/>
  <c r="N101" i="3" l="1"/>
  <c r="M102" i="3"/>
  <c r="N102" i="3" l="1"/>
  <c r="M103" i="3"/>
  <c r="N103" i="3" l="1"/>
  <c r="M104" i="3"/>
  <c r="M105" i="3" l="1"/>
  <c r="N104" i="3"/>
  <c r="M106" i="3" l="1"/>
  <c r="N105" i="3"/>
  <c r="N106" i="3" l="1"/>
  <c r="M107" i="3"/>
  <c r="N107" i="3" l="1"/>
  <c r="M108" i="3"/>
  <c r="M109" i="3" l="1"/>
  <c r="N108" i="3"/>
  <c r="M110" i="3" l="1"/>
  <c r="N109" i="3"/>
  <c r="N110" i="3" l="1"/>
  <c r="M111" i="3"/>
  <c r="N111" i="3" l="1"/>
  <c r="M112" i="3"/>
  <c r="M113" i="3" l="1"/>
  <c r="N112" i="3"/>
  <c r="N113" i="3" l="1"/>
  <c r="M114" i="3"/>
  <c r="N114" i="3" l="1"/>
  <c r="M115" i="3"/>
  <c r="M116" i="3" l="1"/>
  <c r="N115" i="3"/>
  <c r="N116" i="3" l="1"/>
  <c r="M117" i="3"/>
  <c r="M118" i="3" l="1"/>
  <c r="N117" i="3"/>
  <c r="N118" i="3" l="1"/>
  <c r="M119" i="3"/>
  <c r="N119" i="3" l="1"/>
  <c r="M120" i="3"/>
  <c r="M121" i="3" l="1"/>
  <c r="N120" i="3"/>
  <c r="M122" i="3" l="1"/>
  <c r="N121" i="3"/>
  <c r="N122" i="3" l="1"/>
  <c r="M123" i="3"/>
  <c r="N123" i="3" l="1"/>
  <c r="M124" i="3"/>
  <c r="N124" i="3" l="1"/>
  <c r="M125" i="3"/>
  <c r="N125" i="3" l="1"/>
  <c r="M126" i="3"/>
  <c r="N126" i="3" l="1"/>
  <c r="M127" i="3"/>
  <c r="N127" i="3" l="1"/>
  <c r="M128" i="3"/>
  <c r="M129" i="3" l="1"/>
  <c r="N128" i="3"/>
  <c r="M130" i="3" l="1"/>
  <c r="N129" i="3"/>
  <c r="N130" i="3" l="1"/>
  <c r="M131" i="3"/>
  <c r="N131" i="3" l="1"/>
  <c r="M132" i="3"/>
  <c r="N132" i="3" l="1"/>
  <c r="M133" i="3"/>
  <c r="N133" i="3" l="1"/>
  <c r="M134" i="3"/>
  <c r="M135" i="3" l="1"/>
  <c r="N134" i="3"/>
  <c r="N135" i="3" l="1"/>
  <c r="M136" i="3"/>
  <c r="M137" i="3" l="1"/>
  <c r="N136" i="3"/>
  <c r="M138" i="3" l="1"/>
  <c r="N137" i="3"/>
  <c r="N138" i="3" l="1"/>
  <c r="M139" i="3"/>
  <c r="N139" i="3" l="1"/>
  <c r="M140" i="3"/>
  <c r="N140" i="3" l="1"/>
  <c r="M141" i="3"/>
  <c r="M142" i="3" l="1"/>
  <c r="N141" i="3"/>
  <c r="N142" i="3" l="1"/>
  <c r="M143" i="3"/>
  <c r="N143" i="3" l="1"/>
  <c r="M144" i="3"/>
  <c r="N144" i="3" l="1"/>
  <c r="M145" i="3"/>
  <c r="M146" i="3" l="1"/>
  <c r="N145" i="3"/>
  <c r="N146" i="3" l="1"/>
  <c r="M147" i="3"/>
  <c r="M148" i="3" l="1"/>
  <c r="N147" i="3"/>
  <c r="N148" i="3" l="1"/>
  <c r="M149" i="3"/>
  <c r="N149" i="3" l="1"/>
  <c r="M150" i="3"/>
  <c r="N150" i="3" l="1"/>
  <c r="M151" i="3"/>
  <c r="M152" i="3" l="1"/>
  <c r="N151" i="3"/>
  <c r="N152" i="3" l="1"/>
  <c r="M153" i="3"/>
  <c r="N153" i="3" l="1"/>
  <c r="M154" i="3"/>
  <c r="M155" i="3" l="1"/>
  <c r="N154" i="3"/>
  <c r="M156" i="3" l="1"/>
  <c r="N155" i="3"/>
  <c r="M157" i="3" l="1"/>
  <c r="N156" i="3"/>
  <c r="N157" i="3" l="1"/>
  <c r="M158" i="3"/>
  <c r="N158" i="3" l="1"/>
  <c r="M159" i="3"/>
  <c r="M160" i="3" l="1"/>
  <c r="N159" i="3"/>
  <c r="N160" i="3" l="1"/>
  <c r="M161" i="3"/>
  <c r="N161" i="3" l="1"/>
  <c r="M162" i="3"/>
  <c r="M163" i="3" l="1"/>
  <c r="N162" i="3"/>
  <c r="N163" i="3" l="1"/>
  <c r="M164" i="3"/>
  <c r="N164" i="3" l="1"/>
  <c r="M165" i="3"/>
  <c r="M166" i="3" l="1"/>
  <c r="N165" i="3"/>
  <c r="M167" i="3" l="1"/>
  <c r="N166" i="3"/>
  <c r="N167" i="3" l="1"/>
  <c r="M168" i="3"/>
  <c r="N168" i="3" l="1"/>
  <c r="M169" i="3"/>
  <c r="M170" i="3" l="1"/>
  <c r="N169" i="3"/>
  <c r="N170" i="3" l="1"/>
  <c r="M171" i="3"/>
  <c r="M172" i="3" l="1"/>
  <c r="N171" i="3"/>
  <c r="M173" i="3" l="1"/>
  <c r="N172" i="3"/>
  <c r="M174" i="3" l="1"/>
  <c r="N173" i="3"/>
  <c r="N174" i="3" l="1"/>
  <c r="M175" i="3"/>
  <c r="N175" i="3" l="1"/>
  <c r="M176" i="3"/>
  <c r="M177" i="3" l="1"/>
  <c r="N176" i="3"/>
  <c r="M178" i="3" l="1"/>
  <c r="N177" i="3"/>
  <c r="N178" i="3" l="1"/>
  <c r="M179" i="3"/>
  <c r="N179" i="3" l="1"/>
  <c r="M180" i="3"/>
  <c r="M181" i="3" l="1"/>
  <c r="N180" i="3"/>
  <c r="N181" i="3" l="1"/>
  <c r="M182" i="3"/>
  <c r="N182" i="3" l="1"/>
  <c r="M183" i="3"/>
  <c r="N183" i="3" l="1"/>
  <c r="M184" i="3"/>
  <c r="N184" i="3" s="1"/>
</calcChain>
</file>

<file path=xl/sharedStrings.xml><?xml version="1.0" encoding="utf-8"?>
<sst xmlns="http://schemas.openxmlformats.org/spreadsheetml/2006/main" count="3547" uniqueCount="133">
  <si>
    <t>Date</t>
  </si>
  <si>
    <t>Division</t>
  </si>
  <si>
    <t>Home Team</t>
  </si>
  <si>
    <t>Away Team</t>
  </si>
  <si>
    <t>Result</t>
  </si>
  <si>
    <t>Min Odds</t>
  </si>
  <si>
    <t>Profit</t>
  </si>
  <si>
    <t>Total</t>
  </si>
  <si>
    <t>Actual Odds</t>
  </si>
  <si>
    <t>ROI</t>
  </si>
  <si>
    <t>#</t>
  </si>
  <si>
    <t>Hcp</t>
  </si>
  <si>
    <t>v</t>
  </si>
  <si>
    <t>Doncaster</t>
  </si>
  <si>
    <t>Cheltenham</t>
  </si>
  <si>
    <t>Luton</t>
  </si>
  <si>
    <t>League 1</t>
  </si>
  <si>
    <t>Charlton</t>
  </si>
  <si>
    <t>Northampton</t>
  </si>
  <si>
    <t>Coventry</t>
  </si>
  <si>
    <t>Shrewsbury</t>
  </si>
  <si>
    <t>Cambridge</t>
  </si>
  <si>
    <t>Notts Co</t>
  </si>
  <si>
    <t>Walsall</t>
  </si>
  <si>
    <t>Bury</t>
  </si>
  <si>
    <t>Sheff Utd</t>
  </si>
  <si>
    <t>Bolton</t>
  </si>
  <si>
    <t>SR</t>
  </si>
  <si>
    <t>Champ</t>
  </si>
  <si>
    <t>Aston Villa</t>
  </si>
  <si>
    <t>Oxford</t>
  </si>
  <si>
    <t>L2</t>
  </si>
  <si>
    <t>Barnet</t>
  </si>
  <si>
    <t>Fulham</t>
  </si>
  <si>
    <t>Pred</t>
  </si>
  <si>
    <t>Brentford</t>
  </si>
  <si>
    <t>MK Dons</t>
  </si>
  <si>
    <t>Millwall</t>
  </si>
  <si>
    <t>Rochdale</t>
  </si>
  <si>
    <t>Wigan</t>
  </si>
  <si>
    <t>Preston</t>
  </si>
  <si>
    <t>Scunthorpe</t>
  </si>
  <si>
    <t>Fleetwood</t>
  </si>
  <si>
    <t>Swindon</t>
  </si>
  <si>
    <t>Blackpool</t>
  </si>
  <si>
    <t>Morecambe</t>
  </si>
  <si>
    <t>Barnsley</t>
  </si>
  <si>
    <t>Wolves</t>
  </si>
  <si>
    <t>Crewe</t>
  </si>
  <si>
    <t>Derby</t>
  </si>
  <si>
    <t>Bristol Rovers</t>
  </si>
  <si>
    <t>Peterborough</t>
  </si>
  <si>
    <t>Port Vale</t>
  </si>
  <si>
    <t>Burnley</t>
  </si>
  <si>
    <t>Everton</t>
  </si>
  <si>
    <t>Prem</t>
  </si>
  <si>
    <t>Leicester</t>
  </si>
  <si>
    <t>Crystal Palace</t>
  </si>
  <si>
    <t>West Ham</t>
  </si>
  <si>
    <t>Sunderland</t>
  </si>
  <si>
    <t>Liverpool</t>
  </si>
  <si>
    <t>West Brom</t>
  </si>
  <si>
    <t>Man City</t>
  </si>
  <si>
    <t>Southampton</t>
  </si>
  <si>
    <t>Rotherham</t>
  </si>
  <si>
    <t>Reading</t>
  </si>
  <si>
    <t>Bradford</t>
  </si>
  <si>
    <t>Gillingham</t>
  </si>
  <si>
    <t>Southend</t>
  </si>
  <si>
    <t>Crawley</t>
  </si>
  <si>
    <t>Accrington Stan</t>
  </si>
  <si>
    <t>Exeter</t>
  </si>
  <si>
    <t>Grimsby</t>
  </si>
  <si>
    <t>Wycombe</t>
  </si>
  <si>
    <t>Newport Co</t>
  </si>
  <si>
    <t>Arsenal</t>
  </si>
  <si>
    <t>Man Utd</t>
  </si>
  <si>
    <t>Chelsea</t>
  </si>
  <si>
    <t>Brighton</t>
  </si>
  <si>
    <t>Norwich</t>
  </si>
  <si>
    <t>Newcastle</t>
  </si>
  <si>
    <t>Nott'm Forrest</t>
  </si>
  <si>
    <t>Birmingham</t>
  </si>
  <si>
    <t>Portsmouth</t>
  </si>
  <si>
    <t>Bournemouth</t>
  </si>
  <si>
    <t>Middlesbro</t>
  </si>
  <si>
    <t>Watford</t>
  </si>
  <si>
    <t>Swansea</t>
  </si>
  <si>
    <t>Blackburn</t>
  </si>
  <si>
    <t>Chesterfield</t>
  </si>
  <si>
    <t>Hartlepool</t>
  </si>
  <si>
    <t>QPR</t>
  </si>
  <si>
    <t>Home</t>
  </si>
  <si>
    <t>Away</t>
  </si>
  <si>
    <t>Tottenham</t>
  </si>
  <si>
    <t>Colchester</t>
  </si>
  <si>
    <t>Stoke</t>
  </si>
  <si>
    <t>Cardiff</t>
  </si>
  <si>
    <t>Leeds</t>
  </si>
  <si>
    <t>Stevenage</t>
  </si>
  <si>
    <t>Hull</t>
  </si>
  <si>
    <t>Ipswich</t>
  </si>
  <si>
    <t>Carlisle</t>
  </si>
  <si>
    <t>Leyton Orient</t>
  </si>
  <si>
    <t>Huddersfield</t>
  </si>
  <si>
    <t>AFC Wimbledon</t>
  </si>
  <si>
    <t>Yeovil</t>
  </si>
  <si>
    <t>Bristol City</t>
  </si>
  <si>
    <t>Sheff Wed</t>
  </si>
  <si>
    <t>Plymouth</t>
  </si>
  <si>
    <t>Newport</t>
  </si>
  <si>
    <t>Oldham</t>
  </si>
  <si>
    <t>Sheffield Utd</t>
  </si>
  <si>
    <t>Mansfield</t>
  </si>
  <si>
    <t>Strike Rate</t>
  </si>
  <si>
    <t>Win</t>
  </si>
  <si>
    <t>Bets</t>
  </si>
  <si>
    <t>Total Bets</t>
  </si>
  <si>
    <t>2016-17</t>
  </si>
  <si>
    <t>2015-16</t>
  </si>
  <si>
    <t>The Football Prophet</t>
  </si>
  <si>
    <t>x</t>
  </si>
  <si>
    <t>w</t>
  </si>
  <si>
    <t>t</t>
  </si>
  <si>
    <t>League 2</t>
  </si>
  <si>
    <t>Start</t>
  </si>
  <si>
    <t>Season End</t>
  </si>
  <si>
    <t>W</t>
  </si>
  <si>
    <t>Dag &amp; Red</t>
  </si>
  <si>
    <t>York City</t>
  </si>
  <si>
    <t>Crawley Town</t>
  </si>
  <si>
    <t>Burton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</si>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</sst>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7030A0"/>
      <name val="Calibri"/>
      <family val="2"/>
    </font>
    <font>
      <b/>
      <sz val="10"/>
      <color rgb="FF7030A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3" xfId="0" applyNumberForma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165" fontId="0" fillId="0" borderId="0" xfId="1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14" fontId="4" fillId="0" borderId="8" xfId="0" applyNumberFormat="1" applyFont="1" applyBorder="1"/>
    <xf numFmtId="0" fontId="4" fillId="0" borderId="9" xfId="0" applyFont="1" applyBorder="1" applyAlignment="1">
      <alignment horizontal="center"/>
    </xf>
    <xf numFmtId="14" fontId="4" fillId="0" borderId="10" xfId="0" applyNumberFormat="1" applyFont="1" applyBorder="1"/>
    <xf numFmtId="0" fontId="4" fillId="0" borderId="1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4" fontId="4" fillId="0" borderId="2" xfId="0" applyNumberFormat="1" applyFont="1" applyBorder="1" applyAlignment="1">
      <alignment horizontal="center"/>
    </xf>
    <xf numFmtId="14" fontId="4" fillId="0" borderId="12" xfId="0" applyNumberFormat="1" applyFont="1" applyBorder="1"/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14" fontId="4" fillId="0" borderId="5" xfId="0" applyNumberFormat="1" applyFont="1" applyBorder="1" applyAlignment="1">
      <alignment horizontal="center"/>
    </xf>
    <xf numFmtId="14" fontId="4" fillId="0" borderId="6" xfId="0" applyNumberFormat="1" applyFont="1" applyBorder="1"/>
    <xf numFmtId="2" fontId="4" fillId="0" borderId="7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4" fontId="4" fillId="3" borderId="5" xfId="0" applyNumberFormat="1" applyFont="1" applyFill="1" applyBorder="1" applyAlignment="1">
      <alignment horizontal="center"/>
    </xf>
    <xf numFmtId="14" fontId="4" fillId="3" borderId="5" xfId="0" applyNumberFormat="1" applyFont="1" applyFill="1" applyBorder="1"/>
    <xf numFmtId="0" fontId="4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20"/>
  <sheetViews>
    <sheetView tabSelected="1" workbookViewId="0">
      <selection activeCell="D14" sqref="D14"/>
    </sheetView>
  </sheetViews>
  <sheetFormatPr defaultRowHeight="14.5" x14ac:dyDescent="0.35"/>
  <cols>
    <col min="1" max="1" width="5.7265625" customWidth="1"/>
    <col min="2" max="6" width="12.7265625" customWidth="1"/>
    <col min="7" max="7" width="9.1796875" customWidth="1"/>
    <col min="8" max="8" width="8.54296875" customWidth="1"/>
    <col min="9" max="9" width="10.7265625" customWidth="1"/>
    <col min="10" max="11" width="9.1796875" customWidth="1"/>
  </cols>
  <sheetData>
    <row r="2" spans="3:6" ht="18.5" x14ac:dyDescent="0.45">
      <c r="C2" s="28" t="s">
        <v>120</v>
      </c>
    </row>
    <row r="4" spans="3:6" x14ac:dyDescent="0.35">
      <c r="C4" s="26" t="s">
        <v>119</v>
      </c>
    </row>
    <row r="5" spans="3:6" x14ac:dyDescent="0.35">
      <c r="C5" s="73" t="s">
        <v>116</v>
      </c>
      <c r="D5" s="73" t="s">
        <v>115</v>
      </c>
      <c r="E5" s="73" t="s">
        <v>6</v>
      </c>
      <c r="F5" s="73" t="s">
        <v>9</v>
      </c>
    </row>
    <row r="6" spans="3:6" x14ac:dyDescent="0.35">
      <c r="C6" s="25">
        <f>SUM('All Bets'!J6:J299)</f>
        <v>299</v>
      </c>
      <c r="D6" s="25">
        <f>SUM('All Bets'!K6:K299)</f>
        <v>314.32</v>
      </c>
      <c r="E6" s="25">
        <f>SUM(D6-C6)</f>
        <v>15.319999999999993</v>
      </c>
      <c r="F6" s="24">
        <f>SUM(E6/C6)</f>
        <v>5.1237458193979908E-2</v>
      </c>
    </row>
    <row r="7" spans="3:6" x14ac:dyDescent="0.35">
      <c r="C7" s="8"/>
      <c r="D7" s="8"/>
      <c r="E7" s="8"/>
      <c r="F7" s="27"/>
    </row>
    <row r="9" spans="3:6" x14ac:dyDescent="0.35">
      <c r="C9" s="26" t="s">
        <v>118</v>
      </c>
    </row>
    <row r="10" spans="3:6" x14ac:dyDescent="0.35">
      <c r="C10" s="72" t="s">
        <v>116</v>
      </c>
      <c r="D10" s="72" t="s">
        <v>115</v>
      </c>
      <c r="E10" s="72" t="s">
        <v>6</v>
      </c>
      <c r="F10" s="72" t="s">
        <v>9</v>
      </c>
    </row>
    <row r="11" spans="3:6" x14ac:dyDescent="0.35">
      <c r="C11" s="25">
        <f>SUM('All Bets'!J302:J859)</f>
        <v>183</v>
      </c>
      <c r="D11" s="25">
        <f>SUM('All Bets'!K302:K859)</f>
        <v>199.53000000000011</v>
      </c>
      <c r="E11" s="25">
        <f>SUM(D11-C11)</f>
        <v>16.530000000000115</v>
      </c>
      <c r="F11" s="24">
        <f>SUM(E11/C11)</f>
        <v>9.032786885245965E-2</v>
      </c>
    </row>
    <row r="12" spans="3:6" x14ac:dyDescent="0.35">
      <c r="C12" s="72" t="s">
        <v>114</v>
      </c>
      <c r="D12" s="8"/>
      <c r="E12" s="8"/>
      <c r="F12" s="27"/>
    </row>
    <row r="13" spans="3:6" x14ac:dyDescent="0.35">
      <c r="C13" s="24">
        <f>MAX('All Bets'!O:O)/C11</f>
        <v>0.50273224043715847</v>
      </c>
    </row>
    <row r="14" spans="3:6" x14ac:dyDescent="0.35">
      <c r="C14" s="27"/>
    </row>
    <row r="16" spans="3:6" x14ac:dyDescent="0.35">
      <c r="C16" s="26" t="s">
        <v>117</v>
      </c>
    </row>
    <row r="17" spans="3:6" x14ac:dyDescent="0.35">
      <c r="C17" s="71" t="s">
        <v>116</v>
      </c>
      <c r="D17" s="71" t="s">
        <v>115</v>
      </c>
      <c r="E17" s="71" t="s">
        <v>6</v>
      </c>
      <c r="F17" s="71" t="s">
        <v>9</v>
      </c>
    </row>
    <row r="18" spans="3:6" x14ac:dyDescent="0.35">
      <c r="C18" s="25">
        <f>SUM(C11+C6)</f>
        <v>482</v>
      </c>
      <c r="D18" s="25">
        <f>SUM(D11+D6)</f>
        <v>513.85000000000014</v>
      </c>
      <c r="E18" s="25">
        <f>SUM(D18-C18)</f>
        <v>31.850000000000136</v>
      </c>
      <c r="F18" s="24">
        <f>SUM(E18/C18)</f>
        <v>6.6078838174274138E-2</v>
      </c>
    </row>
    <row r="19" spans="3:6" x14ac:dyDescent="0.35">
      <c r="C19" s="71" t="s">
        <v>114</v>
      </c>
    </row>
    <row r="20" spans="3:6" x14ac:dyDescent="0.35">
      <c r="C20" s="23">
        <f>MAX('All Bets'!N:N)/C18</f>
        <v>0.47095435684647302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4"/>
  <sheetViews>
    <sheetView topLeftCell="A464" workbookViewId="0">
      <selection activeCell="G491" sqref="G491"/>
    </sheetView>
  </sheetViews>
  <sheetFormatPr defaultColWidth="9.1796875" defaultRowHeight="14.5" x14ac:dyDescent="0.35"/>
  <cols>
    <col min="1" max="1" width="10.7265625" style="33" customWidth="1"/>
    <col min="2" max="2" width="8.7265625" style="32" customWidth="1"/>
    <col min="3" max="3" width="12.54296875" style="29" customWidth="1"/>
    <col min="4" max="4" width="2.7265625" style="30" customWidth="1"/>
    <col min="5" max="5" width="12.54296875" style="29" customWidth="1"/>
    <col min="6" max="7" width="5.7265625" style="30" customWidth="1"/>
    <col min="8" max="8" width="5.7265625" style="31" customWidth="1"/>
    <col min="9" max="9" width="5.7265625" style="30" customWidth="1"/>
    <col min="10" max="12" width="6.54296875" style="30" customWidth="1"/>
    <col min="13" max="13" width="6" style="29" customWidth="1"/>
    <col min="14" max="16" width="3.7265625" style="30" customWidth="1"/>
    <col min="17" max="16384" width="9.1796875" style="29"/>
  </cols>
  <sheetData>
    <row r="1" spans="1:12" x14ac:dyDescent="0.35">
      <c r="A1" s="50">
        <v>42308</v>
      </c>
      <c r="B1" s="49"/>
      <c r="C1" s="48" t="s">
        <v>80</v>
      </c>
      <c r="D1" s="47"/>
      <c r="E1" s="48" t="s">
        <v>96</v>
      </c>
      <c r="F1" s="47" t="s">
        <v>93</v>
      </c>
      <c r="G1" s="47">
        <v>0</v>
      </c>
      <c r="H1" s="46">
        <v>2.31</v>
      </c>
      <c r="I1" s="45" t="s">
        <v>27</v>
      </c>
    </row>
    <row r="2" spans="1:12" x14ac:dyDescent="0.35">
      <c r="A2" s="44">
        <v>42308</v>
      </c>
      <c r="C2" s="29" t="s">
        <v>36</v>
      </c>
      <c r="E2" s="29" t="s">
        <v>100</v>
      </c>
      <c r="F2" s="30" t="s">
        <v>92</v>
      </c>
      <c r="H2" s="31">
        <v>3.9</v>
      </c>
      <c r="I2" s="43" t="s">
        <v>121</v>
      </c>
    </row>
    <row r="3" spans="1:12" x14ac:dyDescent="0.35">
      <c r="A3" s="44">
        <v>42308</v>
      </c>
      <c r="C3" s="29" t="s">
        <v>48</v>
      </c>
      <c r="E3" s="29" t="s">
        <v>25</v>
      </c>
      <c r="F3" s="30" t="s">
        <v>92</v>
      </c>
      <c r="H3" s="31">
        <v>7.09</v>
      </c>
      <c r="I3" s="43" t="s">
        <v>127</v>
      </c>
    </row>
    <row r="4" spans="1:12" x14ac:dyDescent="0.35">
      <c r="A4" s="44">
        <v>42308</v>
      </c>
      <c r="C4" s="29" t="s">
        <v>23</v>
      </c>
      <c r="E4" s="29" t="s">
        <v>67</v>
      </c>
      <c r="F4" s="30" t="s">
        <v>93</v>
      </c>
      <c r="H4" s="31">
        <v>4</v>
      </c>
      <c r="I4" s="43" t="s">
        <v>121</v>
      </c>
    </row>
    <row r="5" spans="1:12" x14ac:dyDescent="0.35">
      <c r="A5" s="44">
        <v>42308</v>
      </c>
      <c r="C5" s="29" t="s">
        <v>39</v>
      </c>
      <c r="E5" s="29" t="s">
        <v>43</v>
      </c>
      <c r="F5" s="30" t="s">
        <v>132</v>
      </c>
      <c r="H5" s="31">
        <v>6.8</v>
      </c>
      <c r="I5" s="43" t="s">
        <v>121</v>
      </c>
    </row>
    <row r="6" spans="1:12" x14ac:dyDescent="0.35">
      <c r="A6" s="42">
        <v>42308</v>
      </c>
      <c r="B6" s="41"/>
      <c r="C6" s="40" t="s">
        <v>99</v>
      </c>
      <c r="D6" s="39"/>
      <c r="E6" s="40" t="s">
        <v>30</v>
      </c>
      <c r="F6" s="39" t="s">
        <v>93</v>
      </c>
      <c r="G6" s="39">
        <v>0</v>
      </c>
      <c r="H6" s="38">
        <v>3.02</v>
      </c>
      <c r="I6" s="37" t="s">
        <v>121</v>
      </c>
      <c r="J6" s="70">
        <v>6</v>
      </c>
      <c r="K6" s="70">
        <f>SUM(H3+1)</f>
        <v>8.09</v>
      </c>
      <c r="L6" s="70">
        <f>SUM(K6-J6)</f>
        <v>2.09</v>
      </c>
    </row>
    <row r="7" spans="1:12" x14ac:dyDescent="0.35">
      <c r="A7" s="50">
        <v>42311</v>
      </c>
      <c r="B7" s="49"/>
      <c r="C7" s="48" t="s">
        <v>35</v>
      </c>
      <c r="D7" s="47"/>
      <c r="E7" s="48" t="s">
        <v>100</v>
      </c>
      <c r="F7" s="47" t="s">
        <v>92</v>
      </c>
      <c r="G7" s="47"/>
      <c r="H7" s="46">
        <v>3.22</v>
      </c>
      <c r="I7" s="45" t="s">
        <v>121</v>
      </c>
    </row>
    <row r="8" spans="1:12" x14ac:dyDescent="0.35">
      <c r="A8" s="44">
        <v>42311</v>
      </c>
      <c r="C8" s="29" t="s">
        <v>49</v>
      </c>
      <c r="E8" s="29" t="s">
        <v>91</v>
      </c>
      <c r="F8" s="30" t="s">
        <v>93</v>
      </c>
      <c r="H8" s="31">
        <v>5.59</v>
      </c>
      <c r="I8" s="43" t="s">
        <v>121</v>
      </c>
    </row>
    <row r="9" spans="1:12" x14ac:dyDescent="0.35">
      <c r="A9" s="42">
        <v>42311</v>
      </c>
      <c r="B9" s="41"/>
      <c r="C9" s="40" t="s">
        <v>65</v>
      </c>
      <c r="D9" s="39"/>
      <c r="E9" s="40" t="s">
        <v>104</v>
      </c>
      <c r="F9" s="39" t="s">
        <v>93</v>
      </c>
      <c r="G9" s="39"/>
      <c r="H9" s="38">
        <v>5.95</v>
      </c>
      <c r="I9" s="37" t="s">
        <v>121</v>
      </c>
      <c r="J9" s="70">
        <v>3</v>
      </c>
      <c r="K9" s="70">
        <v>0</v>
      </c>
      <c r="L9" s="70">
        <v>-3</v>
      </c>
    </row>
    <row r="10" spans="1:12" x14ac:dyDescent="0.35">
      <c r="A10" s="50">
        <v>42315</v>
      </c>
      <c r="B10" s="49"/>
      <c r="C10" s="48" t="s">
        <v>96</v>
      </c>
      <c r="D10" s="47"/>
      <c r="E10" s="48" t="s">
        <v>77</v>
      </c>
      <c r="F10" s="47" t="s">
        <v>92</v>
      </c>
      <c r="G10" s="47">
        <v>0</v>
      </c>
      <c r="H10" s="46">
        <v>2.86</v>
      </c>
      <c r="I10" s="45" t="s">
        <v>127</v>
      </c>
    </row>
    <row r="11" spans="1:12" x14ac:dyDescent="0.35">
      <c r="A11" s="44">
        <v>42315</v>
      </c>
      <c r="C11" s="29" t="s">
        <v>60</v>
      </c>
      <c r="E11" s="29" t="s">
        <v>57</v>
      </c>
      <c r="F11" s="30" t="s">
        <v>93</v>
      </c>
      <c r="H11" s="31">
        <v>5.81</v>
      </c>
      <c r="I11" s="43" t="s">
        <v>127</v>
      </c>
    </row>
    <row r="12" spans="1:12" x14ac:dyDescent="0.35">
      <c r="A12" s="44">
        <v>42315</v>
      </c>
      <c r="C12" s="29" t="s">
        <v>88</v>
      </c>
      <c r="E12" s="29" t="s">
        <v>35</v>
      </c>
      <c r="F12" s="30" t="s">
        <v>93</v>
      </c>
      <c r="G12" s="30">
        <v>0</v>
      </c>
      <c r="H12" s="31">
        <v>3.1</v>
      </c>
      <c r="I12" s="43" t="s">
        <v>27</v>
      </c>
    </row>
    <row r="13" spans="1:12" x14ac:dyDescent="0.35">
      <c r="A13" s="44">
        <v>42315</v>
      </c>
      <c r="C13" s="29" t="s">
        <v>78</v>
      </c>
      <c r="E13" s="29" t="s">
        <v>36</v>
      </c>
      <c r="F13" s="30" t="s">
        <v>93</v>
      </c>
      <c r="H13" s="31">
        <v>5.71</v>
      </c>
      <c r="I13" s="43" t="s">
        <v>121</v>
      </c>
    </row>
    <row r="14" spans="1:12" x14ac:dyDescent="0.35">
      <c r="A14" s="44">
        <v>42315</v>
      </c>
      <c r="C14" s="29" t="s">
        <v>97</v>
      </c>
      <c r="E14" s="29" t="s">
        <v>65</v>
      </c>
      <c r="F14" s="30" t="s">
        <v>92</v>
      </c>
      <c r="G14" s="30">
        <v>0</v>
      </c>
      <c r="H14" s="31">
        <v>2.33</v>
      </c>
      <c r="I14" s="43" t="s">
        <v>127</v>
      </c>
    </row>
    <row r="15" spans="1:12" x14ac:dyDescent="0.35">
      <c r="A15" s="42">
        <v>42315</v>
      </c>
      <c r="B15" s="41"/>
      <c r="C15" s="40" t="s">
        <v>33</v>
      </c>
      <c r="D15" s="39" t="s">
        <v>12</v>
      </c>
      <c r="E15" s="40" t="s">
        <v>82</v>
      </c>
      <c r="F15" s="39" t="s">
        <v>93</v>
      </c>
      <c r="G15" s="39"/>
      <c r="H15" s="38">
        <v>3.16</v>
      </c>
      <c r="I15" s="37" t="s">
        <v>127</v>
      </c>
      <c r="J15" s="70">
        <v>6</v>
      </c>
      <c r="K15" s="70">
        <f>SUM(H10+H11+H14+H15+1)</f>
        <v>15.16</v>
      </c>
      <c r="L15" s="70">
        <f>SUM(K15-J15)</f>
        <v>9.16</v>
      </c>
    </row>
    <row r="16" spans="1:12" x14ac:dyDescent="0.35">
      <c r="A16" s="50">
        <v>42322</v>
      </c>
      <c r="B16" s="49"/>
      <c r="C16" s="48" t="s">
        <v>66</v>
      </c>
      <c r="D16" s="47" t="s">
        <v>12</v>
      </c>
      <c r="E16" s="48" t="s">
        <v>48</v>
      </c>
      <c r="F16" s="47" t="s">
        <v>93</v>
      </c>
      <c r="G16" s="47"/>
      <c r="H16" s="46">
        <v>8.2799999999999994</v>
      </c>
      <c r="I16" s="45" t="s">
        <v>121</v>
      </c>
    </row>
    <row r="17" spans="1:12" x14ac:dyDescent="0.35">
      <c r="A17" s="44">
        <v>42322</v>
      </c>
      <c r="C17" s="29" t="s">
        <v>43</v>
      </c>
      <c r="D17" s="30" t="s">
        <v>12</v>
      </c>
      <c r="E17" s="29" t="s">
        <v>41</v>
      </c>
      <c r="F17" s="30" t="s">
        <v>92</v>
      </c>
      <c r="G17" s="30">
        <v>0</v>
      </c>
      <c r="H17" s="31">
        <v>2.61</v>
      </c>
      <c r="I17" s="43" t="s">
        <v>127</v>
      </c>
    </row>
    <row r="18" spans="1:12" x14ac:dyDescent="0.35">
      <c r="A18" s="42">
        <v>42322</v>
      </c>
      <c r="B18" s="41"/>
      <c r="C18" s="40" t="s">
        <v>70</v>
      </c>
      <c r="D18" s="39" t="s">
        <v>12</v>
      </c>
      <c r="E18" s="40" t="s">
        <v>74</v>
      </c>
      <c r="F18" s="39" t="s">
        <v>93</v>
      </c>
      <c r="G18" s="39"/>
      <c r="H18" s="38">
        <v>5.28</v>
      </c>
      <c r="I18" s="37" t="s">
        <v>121</v>
      </c>
      <c r="J18" s="70">
        <v>3</v>
      </c>
      <c r="K18" s="70">
        <v>2.61</v>
      </c>
      <c r="L18" s="70">
        <f>SUM(K18-J18)</f>
        <v>-0.39000000000000012</v>
      </c>
    </row>
    <row r="19" spans="1:12" x14ac:dyDescent="0.35">
      <c r="A19" s="50">
        <v>42329</v>
      </c>
      <c r="B19" s="49"/>
      <c r="C19" s="48" t="s">
        <v>80</v>
      </c>
      <c r="D19" s="47" t="s">
        <v>12</v>
      </c>
      <c r="E19" s="48" t="s">
        <v>56</v>
      </c>
      <c r="F19" s="47" t="s">
        <v>93</v>
      </c>
      <c r="G19" s="47"/>
      <c r="H19" s="46">
        <v>2.56</v>
      </c>
      <c r="I19" s="45" t="s">
        <v>127</v>
      </c>
    </row>
    <row r="20" spans="1:12" x14ac:dyDescent="0.35">
      <c r="A20" s="44">
        <v>42329</v>
      </c>
      <c r="C20" s="29" t="s">
        <v>77</v>
      </c>
      <c r="D20" s="30" t="s">
        <v>12</v>
      </c>
      <c r="E20" s="29" t="s">
        <v>79</v>
      </c>
      <c r="F20" s="30" t="s">
        <v>93</v>
      </c>
      <c r="H20" s="31">
        <v>9</v>
      </c>
      <c r="I20" s="43" t="s">
        <v>121</v>
      </c>
    </row>
    <row r="21" spans="1:12" x14ac:dyDescent="0.35">
      <c r="A21" s="44">
        <v>42329</v>
      </c>
      <c r="C21" s="29" t="s">
        <v>63</v>
      </c>
      <c r="D21" s="30" t="s">
        <v>12</v>
      </c>
      <c r="E21" s="29" t="s">
        <v>96</v>
      </c>
      <c r="F21" s="30" t="s">
        <v>93</v>
      </c>
      <c r="H21" s="31">
        <v>7.1</v>
      </c>
      <c r="I21" s="43" t="s">
        <v>127</v>
      </c>
    </row>
    <row r="22" spans="1:12" x14ac:dyDescent="0.35">
      <c r="A22" s="44">
        <v>42329</v>
      </c>
      <c r="C22" s="29" t="s">
        <v>94</v>
      </c>
      <c r="D22" s="30" t="s">
        <v>12</v>
      </c>
      <c r="E22" s="29" t="s">
        <v>58</v>
      </c>
      <c r="F22" s="30" t="s">
        <v>93</v>
      </c>
      <c r="H22" s="31">
        <v>6.67</v>
      </c>
      <c r="I22" s="43" t="s">
        <v>121</v>
      </c>
    </row>
    <row r="23" spans="1:12" x14ac:dyDescent="0.35">
      <c r="A23" s="44">
        <v>42329</v>
      </c>
      <c r="C23" s="29" t="s">
        <v>35</v>
      </c>
      <c r="D23" s="30" t="s">
        <v>12</v>
      </c>
      <c r="E23" s="29" t="s">
        <v>81</v>
      </c>
      <c r="F23" s="30" t="s">
        <v>92</v>
      </c>
      <c r="H23" s="31">
        <v>2.37</v>
      </c>
      <c r="I23" s="43" t="s">
        <v>127</v>
      </c>
    </row>
    <row r="24" spans="1:12" x14ac:dyDescent="0.35">
      <c r="A24" s="44">
        <v>42329</v>
      </c>
      <c r="C24" s="29" t="s">
        <v>49</v>
      </c>
      <c r="D24" s="30" t="s">
        <v>12</v>
      </c>
      <c r="E24" s="29" t="s">
        <v>97</v>
      </c>
      <c r="F24" s="30" t="s">
        <v>93</v>
      </c>
      <c r="H24" s="31">
        <v>6.9</v>
      </c>
      <c r="I24" s="43" t="s">
        <v>121</v>
      </c>
    </row>
    <row r="25" spans="1:12" x14ac:dyDescent="0.35">
      <c r="A25" s="44">
        <v>42329</v>
      </c>
      <c r="C25" s="29" t="s">
        <v>36</v>
      </c>
      <c r="D25" s="30" t="s">
        <v>12</v>
      </c>
      <c r="E25" s="29" t="s">
        <v>33</v>
      </c>
      <c r="F25" s="30" t="s">
        <v>92</v>
      </c>
      <c r="H25" s="31">
        <v>2.4</v>
      </c>
      <c r="I25" s="43" t="s">
        <v>121</v>
      </c>
    </row>
    <row r="26" spans="1:12" x14ac:dyDescent="0.35">
      <c r="A26" s="44">
        <v>42329</v>
      </c>
      <c r="C26" s="29" t="s">
        <v>65</v>
      </c>
      <c r="D26" s="30" t="s">
        <v>12</v>
      </c>
      <c r="E26" s="29" t="s">
        <v>26</v>
      </c>
      <c r="F26" s="30" t="s">
        <v>93</v>
      </c>
      <c r="H26" s="31">
        <v>6.34</v>
      </c>
      <c r="I26" s="43" t="s">
        <v>121</v>
      </c>
    </row>
    <row r="27" spans="1:12" x14ac:dyDescent="0.35">
      <c r="A27" s="44">
        <v>42329</v>
      </c>
      <c r="C27" s="29" t="s">
        <v>48</v>
      </c>
      <c r="D27" s="30" t="s">
        <v>12</v>
      </c>
      <c r="E27" s="29" t="s">
        <v>51</v>
      </c>
      <c r="F27" s="30" t="s">
        <v>92</v>
      </c>
      <c r="H27" s="31">
        <v>5.0199999999999996</v>
      </c>
      <c r="I27" s="43" t="s">
        <v>121</v>
      </c>
    </row>
    <row r="28" spans="1:12" x14ac:dyDescent="0.35">
      <c r="A28" s="44">
        <v>42329</v>
      </c>
      <c r="C28" s="29" t="s">
        <v>39</v>
      </c>
      <c r="D28" s="30" t="s">
        <v>12</v>
      </c>
      <c r="E28" s="29" t="s">
        <v>20</v>
      </c>
      <c r="F28" s="30" t="s">
        <v>93</v>
      </c>
      <c r="H28" s="31">
        <v>5.25</v>
      </c>
      <c r="I28" s="43" t="s">
        <v>121</v>
      </c>
    </row>
    <row r="29" spans="1:12" x14ac:dyDescent="0.35">
      <c r="A29" s="44">
        <v>42329</v>
      </c>
      <c r="C29" s="29" t="s">
        <v>105</v>
      </c>
      <c r="D29" s="30" t="s">
        <v>12</v>
      </c>
      <c r="E29" s="29" t="s">
        <v>73</v>
      </c>
      <c r="F29" s="30" t="s">
        <v>93</v>
      </c>
      <c r="G29" s="30">
        <v>0</v>
      </c>
      <c r="H29" s="31">
        <v>2.63</v>
      </c>
      <c r="I29" s="43" t="s">
        <v>27</v>
      </c>
    </row>
    <row r="30" spans="1:12" x14ac:dyDescent="0.35">
      <c r="A30" s="44">
        <v>42329</v>
      </c>
      <c r="C30" s="29" t="s">
        <v>32</v>
      </c>
      <c r="D30" s="30" t="s">
        <v>12</v>
      </c>
      <c r="E30" s="29" t="s">
        <v>45</v>
      </c>
      <c r="F30" s="30" t="s">
        <v>93</v>
      </c>
      <c r="G30" s="30">
        <v>0</v>
      </c>
      <c r="H30" s="31">
        <v>2.65</v>
      </c>
      <c r="I30" s="43" t="s">
        <v>27</v>
      </c>
    </row>
    <row r="31" spans="1:12" x14ac:dyDescent="0.35">
      <c r="A31" s="44">
        <v>42329</v>
      </c>
      <c r="C31" s="29" t="s">
        <v>128</v>
      </c>
      <c r="D31" s="30" t="s">
        <v>12</v>
      </c>
      <c r="E31" s="29" t="s">
        <v>30</v>
      </c>
      <c r="F31" s="30" t="s">
        <v>92</v>
      </c>
      <c r="G31" s="30">
        <v>0.5</v>
      </c>
      <c r="H31" s="31">
        <v>2.58</v>
      </c>
      <c r="I31" s="43" t="s">
        <v>121</v>
      </c>
    </row>
    <row r="32" spans="1:12" x14ac:dyDescent="0.35">
      <c r="A32" s="42">
        <v>42329</v>
      </c>
      <c r="B32" s="41"/>
      <c r="C32" s="40" t="s">
        <v>22</v>
      </c>
      <c r="D32" s="39" t="s">
        <v>12</v>
      </c>
      <c r="E32" s="40" t="s">
        <v>18</v>
      </c>
      <c r="F32" s="39" t="s">
        <v>93</v>
      </c>
      <c r="G32" s="39">
        <v>0</v>
      </c>
      <c r="H32" s="38">
        <v>2.2799999999999998</v>
      </c>
      <c r="I32" s="37" t="s">
        <v>127</v>
      </c>
      <c r="J32" s="70">
        <v>14</v>
      </c>
      <c r="K32" s="70">
        <f>SUM(2+H32+H23+H21+H19)</f>
        <v>16.309999999999999</v>
      </c>
      <c r="L32" s="70">
        <f>SUM(K32-J32)</f>
        <v>2.3099999999999987</v>
      </c>
    </row>
    <row r="33" spans="1:12" x14ac:dyDescent="0.35">
      <c r="A33" s="50">
        <v>42332</v>
      </c>
      <c r="B33" s="49"/>
      <c r="C33" s="48" t="s">
        <v>43</v>
      </c>
      <c r="D33" s="47" t="s">
        <v>12</v>
      </c>
      <c r="E33" s="48" t="s">
        <v>23</v>
      </c>
      <c r="F33" s="47" t="s">
        <v>92</v>
      </c>
      <c r="G33" s="47">
        <v>0</v>
      </c>
      <c r="H33" s="46">
        <v>3.24</v>
      </c>
      <c r="I33" s="45" t="s">
        <v>127</v>
      </c>
    </row>
    <row r="34" spans="1:12" x14ac:dyDescent="0.35">
      <c r="A34" s="44">
        <v>42332</v>
      </c>
      <c r="C34" s="29" t="s">
        <v>39</v>
      </c>
      <c r="D34" s="30" t="s">
        <v>12</v>
      </c>
      <c r="E34" s="29" t="s">
        <v>131</v>
      </c>
      <c r="F34" s="30" t="s">
        <v>93</v>
      </c>
      <c r="G34" s="30">
        <v>0</v>
      </c>
      <c r="H34" s="31">
        <v>3.32</v>
      </c>
      <c r="I34" s="43" t="s">
        <v>127</v>
      </c>
    </row>
    <row r="35" spans="1:12" x14ac:dyDescent="0.35">
      <c r="A35" s="44">
        <v>42332</v>
      </c>
      <c r="C35" s="29" t="s">
        <v>95</v>
      </c>
      <c r="D35" s="30" t="s">
        <v>12</v>
      </c>
      <c r="E35" s="29" t="s">
        <v>48</v>
      </c>
      <c r="F35" s="30" t="s">
        <v>93</v>
      </c>
      <c r="H35" s="31">
        <v>6.36</v>
      </c>
      <c r="I35" s="43" t="s">
        <v>127</v>
      </c>
    </row>
    <row r="36" spans="1:12" x14ac:dyDescent="0.35">
      <c r="A36" s="44">
        <v>42332</v>
      </c>
      <c r="C36" s="29" t="s">
        <v>113</v>
      </c>
      <c r="D36" s="30" t="s">
        <v>12</v>
      </c>
      <c r="E36" s="29" t="s">
        <v>71</v>
      </c>
      <c r="F36" s="30" t="s">
        <v>93</v>
      </c>
      <c r="G36" s="30">
        <v>0</v>
      </c>
      <c r="H36" s="31">
        <v>3.01</v>
      </c>
      <c r="I36" s="43" t="s">
        <v>127</v>
      </c>
    </row>
    <row r="37" spans="1:12" x14ac:dyDescent="0.35">
      <c r="A37" s="44">
        <v>42332</v>
      </c>
      <c r="C37" s="29" t="s">
        <v>130</v>
      </c>
      <c r="D37" s="30" t="s">
        <v>12</v>
      </c>
      <c r="E37" s="29" t="s">
        <v>18</v>
      </c>
      <c r="F37" s="30" t="s">
        <v>93</v>
      </c>
      <c r="H37" s="31">
        <v>2.64</v>
      </c>
      <c r="I37" s="43" t="s">
        <v>127</v>
      </c>
    </row>
    <row r="38" spans="1:12" x14ac:dyDescent="0.35">
      <c r="A38" s="44">
        <v>42332</v>
      </c>
      <c r="C38" s="29" t="s">
        <v>83</v>
      </c>
      <c r="D38" s="30" t="s">
        <v>12</v>
      </c>
      <c r="E38" s="29" t="s">
        <v>129</v>
      </c>
      <c r="F38" s="30" t="s">
        <v>93</v>
      </c>
      <c r="H38" s="31">
        <v>8.01</v>
      </c>
      <c r="I38" s="43" t="s">
        <v>121</v>
      </c>
    </row>
    <row r="39" spans="1:12" x14ac:dyDescent="0.35">
      <c r="A39" s="42">
        <v>42332</v>
      </c>
      <c r="B39" s="41"/>
      <c r="C39" s="40" t="s">
        <v>105</v>
      </c>
      <c r="D39" s="39" t="s">
        <v>12</v>
      </c>
      <c r="E39" s="40" t="s">
        <v>128</v>
      </c>
      <c r="F39" s="39" t="s">
        <v>93</v>
      </c>
      <c r="G39" s="39"/>
      <c r="H39" s="38">
        <v>5.75</v>
      </c>
      <c r="I39" s="37" t="s">
        <v>127</v>
      </c>
      <c r="J39" s="70">
        <v>7</v>
      </c>
      <c r="K39" s="70">
        <f>SUM(H39+H37+H36+H35+H34+H33)</f>
        <v>24.32</v>
      </c>
      <c r="L39" s="70">
        <f>SUM(K39-J39)</f>
        <v>17.32</v>
      </c>
    </row>
    <row r="40" spans="1:12" x14ac:dyDescent="0.35">
      <c r="A40" s="50">
        <v>42343</v>
      </c>
      <c r="B40" s="49"/>
      <c r="C40" s="48" t="s">
        <v>96</v>
      </c>
      <c r="D40" s="47" t="s">
        <v>12</v>
      </c>
      <c r="E40" s="48" t="s">
        <v>62</v>
      </c>
      <c r="F40" s="47" t="s">
        <v>92</v>
      </c>
      <c r="G40" s="47">
        <v>0.5</v>
      </c>
      <c r="H40" s="46">
        <v>2.42</v>
      </c>
      <c r="I40" s="45" t="s">
        <v>127</v>
      </c>
    </row>
    <row r="41" spans="1:12" x14ac:dyDescent="0.35">
      <c r="A41" s="44">
        <v>42343</v>
      </c>
      <c r="C41" s="29" t="s">
        <v>61</v>
      </c>
      <c r="D41" s="30" t="s">
        <v>12</v>
      </c>
      <c r="E41" s="29" t="s">
        <v>94</v>
      </c>
      <c r="F41" s="30" t="s">
        <v>92</v>
      </c>
      <c r="G41" s="30">
        <v>0</v>
      </c>
      <c r="H41" s="31">
        <v>3.37</v>
      </c>
      <c r="I41" s="43" t="s">
        <v>27</v>
      </c>
    </row>
    <row r="42" spans="1:12" x14ac:dyDescent="0.35">
      <c r="A42" s="44">
        <v>42343</v>
      </c>
      <c r="C42" s="29" t="s">
        <v>82</v>
      </c>
      <c r="D42" s="30" t="s">
        <v>12</v>
      </c>
      <c r="E42" s="29" t="s">
        <v>104</v>
      </c>
      <c r="F42" s="30" t="s">
        <v>92</v>
      </c>
      <c r="H42" s="31">
        <v>2.16</v>
      </c>
      <c r="I42" s="43" t="s">
        <v>121</v>
      </c>
    </row>
    <row r="43" spans="1:12" x14ac:dyDescent="0.35">
      <c r="A43" s="42">
        <v>42343</v>
      </c>
      <c r="B43" s="41"/>
      <c r="C43" s="40" t="s">
        <v>78</v>
      </c>
      <c r="D43" s="39" t="s">
        <v>12</v>
      </c>
      <c r="E43" s="40" t="s">
        <v>17</v>
      </c>
      <c r="F43" s="39" t="s">
        <v>93</v>
      </c>
      <c r="G43" s="39"/>
      <c r="H43" s="38">
        <v>8.8800000000000008</v>
      </c>
      <c r="I43" s="37" t="s">
        <v>121</v>
      </c>
      <c r="J43" s="36">
        <v>4</v>
      </c>
      <c r="K43" s="70">
        <f>SUM(1+H40)</f>
        <v>3.42</v>
      </c>
      <c r="L43" s="34">
        <f>SUM(K43-J43)</f>
        <v>-0.58000000000000007</v>
      </c>
    </row>
    <row r="44" spans="1:12" x14ac:dyDescent="0.35">
      <c r="A44" s="50">
        <v>42351</v>
      </c>
      <c r="B44" s="49"/>
      <c r="C44" s="48" t="s">
        <v>60</v>
      </c>
      <c r="D44" s="47" t="s">
        <v>12</v>
      </c>
      <c r="E44" s="48" t="s">
        <v>61</v>
      </c>
      <c r="F44" s="47" t="s">
        <v>93</v>
      </c>
      <c r="G44" s="47"/>
      <c r="H44" s="46">
        <v>9</v>
      </c>
      <c r="I44" s="45" t="s">
        <v>121</v>
      </c>
    </row>
    <row r="45" spans="1:12" x14ac:dyDescent="0.35">
      <c r="A45" s="44">
        <v>42352</v>
      </c>
      <c r="C45" s="29" t="s">
        <v>56</v>
      </c>
      <c r="D45" s="30" t="s">
        <v>12</v>
      </c>
      <c r="E45" s="29" t="s">
        <v>77</v>
      </c>
      <c r="F45" s="30" t="s">
        <v>92</v>
      </c>
      <c r="G45" s="30">
        <v>0</v>
      </c>
      <c r="H45" s="31">
        <v>2.2599999999999998</v>
      </c>
      <c r="I45" s="43" t="s">
        <v>127</v>
      </c>
    </row>
    <row r="46" spans="1:12" x14ac:dyDescent="0.35">
      <c r="A46" s="44">
        <v>42349</v>
      </c>
      <c r="C46" s="29" t="s">
        <v>47</v>
      </c>
      <c r="D46" s="30" t="s">
        <v>12</v>
      </c>
      <c r="E46" s="29" t="s">
        <v>81</v>
      </c>
      <c r="F46" s="30" t="s">
        <v>92</v>
      </c>
      <c r="H46" s="31">
        <v>2.35</v>
      </c>
      <c r="I46" s="43" t="s">
        <v>121</v>
      </c>
    </row>
    <row r="47" spans="1:12" x14ac:dyDescent="0.35">
      <c r="A47" s="44">
        <v>42350</v>
      </c>
      <c r="C47" s="29" t="s">
        <v>36</v>
      </c>
      <c r="D47" s="30" t="s">
        <v>12</v>
      </c>
      <c r="E47" s="29" t="s">
        <v>101</v>
      </c>
      <c r="F47" s="30" t="s">
        <v>92</v>
      </c>
      <c r="H47" s="31">
        <v>3.39</v>
      </c>
      <c r="I47" s="43" t="s">
        <v>121</v>
      </c>
    </row>
    <row r="48" spans="1:12" x14ac:dyDescent="0.35">
      <c r="A48" s="44">
        <v>42350</v>
      </c>
      <c r="C48" s="29" t="s">
        <v>33</v>
      </c>
      <c r="D48" s="30" t="s">
        <v>12</v>
      </c>
      <c r="E48" s="29" t="s">
        <v>35</v>
      </c>
      <c r="F48" s="30" t="s">
        <v>93</v>
      </c>
      <c r="G48" s="30">
        <v>0</v>
      </c>
      <c r="H48" s="31">
        <v>2.11</v>
      </c>
      <c r="I48" s="43" t="s">
        <v>27</v>
      </c>
    </row>
    <row r="49" spans="1:12" x14ac:dyDescent="0.35">
      <c r="A49" s="44">
        <v>42350</v>
      </c>
      <c r="C49" s="29" t="s">
        <v>104</v>
      </c>
      <c r="D49" s="30" t="s">
        <v>12</v>
      </c>
      <c r="E49" s="29" t="s">
        <v>107</v>
      </c>
      <c r="F49" s="30" t="s">
        <v>93</v>
      </c>
      <c r="G49" s="30">
        <v>0</v>
      </c>
      <c r="H49" s="31">
        <v>2.4500000000000002</v>
      </c>
      <c r="I49" s="43" t="s">
        <v>127</v>
      </c>
    </row>
    <row r="50" spans="1:12" x14ac:dyDescent="0.35">
      <c r="A50" s="44">
        <v>42350</v>
      </c>
      <c r="C50" s="29" t="s">
        <v>43</v>
      </c>
      <c r="D50" s="30" t="s">
        <v>12</v>
      </c>
      <c r="E50" s="29" t="s">
        <v>38</v>
      </c>
      <c r="F50" s="30" t="s">
        <v>92</v>
      </c>
      <c r="H50" s="31">
        <v>3.01</v>
      </c>
      <c r="I50" s="43" t="s">
        <v>127</v>
      </c>
    </row>
    <row r="51" spans="1:12" x14ac:dyDescent="0.35">
      <c r="A51" s="42">
        <v>42350</v>
      </c>
      <c r="B51" s="41"/>
      <c r="C51" s="40" t="s">
        <v>105</v>
      </c>
      <c r="D51" s="39" t="s">
        <v>12</v>
      </c>
      <c r="E51" s="40" t="s">
        <v>99</v>
      </c>
      <c r="F51" s="39" t="s">
        <v>93</v>
      </c>
      <c r="G51" s="39">
        <v>0.5</v>
      </c>
      <c r="H51" s="38">
        <v>2.1800000000000002</v>
      </c>
      <c r="I51" s="37" t="s">
        <v>127</v>
      </c>
      <c r="J51" s="36">
        <v>8</v>
      </c>
      <c r="K51" s="35">
        <f>SUM(H51+H50+H49+H45+1)</f>
        <v>10.899999999999999</v>
      </c>
      <c r="L51" s="34">
        <f>SUM(K51-J51)</f>
        <v>2.8999999999999986</v>
      </c>
    </row>
    <row r="52" spans="1:12" x14ac:dyDescent="0.35">
      <c r="A52" s="54">
        <v>42353</v>
      </c>
      <c r="B52" s="53"/>
      <c r="C52" s="52" t="s">
        <v>36</v>
      </c>
      <c r="D52" s="35" t="s">
        <v>12</v>
      </c>
      <c r="E52" s="52" t="s">
        <v>108</v>
      </c>
      <c r="F52" s="35" t="s">
        <v>92</v>
      </c>
      <c r="G52" s="35"/>
      <c r="H52" s="51">
        <v>3.27</v>
      </c>
      <c r="I52" s="34" t="s">
        <v>127</v>
      </c>
      <c r="J52" s="36">
        <v>1</v>
      </c>
      <c r="K52" s="35">
        <v>3.27</v>
      </c>
      <c r="L52" s="34">
        <v>2.27</v>
      </c>
    </row>
    <row r="53" spans="1:12" x14ac:dyDescent="0.35">
      <c r="A53" s="50">
        <v>42357</v>
      </c>
      <c r="B53" s="49"/>
      <c r="C53" s="48" t="s">
        <v>77</v>
      </c>
      <c r="D53" s="47" t="s">
        <v>12</v>
      </c>
      <c r="E53" s="48" t="s">
        <v>59</v>
      </c>
      <c r="F53" s="47" t="s">
        <v>93</v>
      </c>
      <c r="G53" s="47">
        <v>1</v>
      </c>
      <c r="H53" s="46">
        <v>3.01</v>
      </c>
      <c r="I53" s="45" t="s">
        <v>121</v>
      </c>
    </row>
    <row r="54" spans="1:12" x14ac:dyDescent="0.35">
      <c r="A54" s="44">
        <v>42358</v>
      </c>
      <c r="C54" s="29" t="s">
        <v>86</v>
      </c>
      <c r="D54" s="30" t="s">
        <v>12</v>
      </c>
      <c r="E54" s="29" t="s">
        <v>60</v>
      </c>
      <c r="F54" s="30" t="s">
        <v>92</v>
      </c>
      <c r="G54" s="30">
        <v>0</v>
      </c>
      <c r="H54" s="31">
        <v>3.1</v>
      </c>
      <c r="I54" s="43" t="s">
        <v>127</v>
      </c>
    </row>
    <row r="55" spans="1:12" x14ac:dyDescent="0.35">
      <c r="A55" s="44">
        <v>42357</v>
      </c>
      <c r="C55" s="29" t="s">
        <v>35</v>
      </c>
      <c r="D55" s="30" t="s">
        <v>12</v>
      </c>
      <c r="E55" s="29" t="s">
        <v>104</v>
      </c>
      <c r="F55" s="30" t="s">
        <v>92</v>
      </c>
      <c r="H55" s="31">
        <v>2.06</v>
      </c>
      <c r="I55" s="43" t="s">
        <v>127</v>
      </c>
    </row>
    <row r="56" spans="1:12" x14ac:dyDescent="0.35">
      <c r="A56" s="44">
        <v>42357</v>
      </c>
      <c r="C56" s="29" t="s">
        <v>81</v>
      </c>
      <c r="D56" s="30" t="s">
        <v>12</v>
      </c>
      <c r="E56" s="29" t="s">
        <v>36</v>
      </c>
      <c r="F56" s="30" t="s">
        <v>93</v>
      </c>
      <c r="H56" s="31">
        <v>5.2</v>
      </c>
      <c r="I56" s="43" t="s">
        <v>121</v>
      </c>
    </row>
    <row r="57" spans="1:12" x14ac:dyDescent="0.35">
      <c r="A57" s="44">
        <v>42358</v>
      </c>
      <c r="C57" s="29" t="s">
        <v>108</v>
      </c>
      <c r="D57" s="30" t="s">
        <v>12</v>
      </c>
      <c r="E57" s="29" t="s">
        <v>47</v>
      </c>
      <c r="F57" s="30" t="s">
        <v>93</v>
      </c>
      <c r="H57" s="31">
        <v>3.3</v>
      </c>
      <c r="I57" s="43" t="s">
        <v>121</v>
      </c>
    </row>
    <row r="58" spans="1:12" x14ac:dyDescent="0.35">
      <c r="A58" s="44">
        <v>42358</v>
      </c>
      <c r="C58" s="29" t="s">
        <v>65</v>
      </c>
      <c r="D58" s="30" t="s">
        <v>12</v>
      </c>
      <c r="E58" s="29" t="s">
        <v>88</v>
      </c>
      <c r="F58" s="30" t="s">
        <v>93</v>
      </c>
      <c r="H58" s="31">
        <v>3.3</v>
      </c>
      <c r="I58" s="43" t="s">
        <v>121</v>
      </c>
    </row>
    <row r="59" spans="1:12" x14ac:dyDescent="0.35">
      <c r="A59" s="44">
        <v>42357</v>
      </c>
      <c r="C59" s="29" t="s">
        <v>89</v>
      </c>
      <c r="D59" s="30" t="s">
        <v>12</v>
      </c>
      <c r="E59" s="29" t="s">
        <v>66</v>
      </c>
      <c r="F59" s="30" t="s">
        <v>92</v>
      </c>
      <c r="H59" s="31">
        <v>3.15</v>
      </c>
      <c r="I59" s="43" t="s">
        <v>121</v>
      </c>
    </row>
    <row r="60" spans="1:12" x14ac:dyDescent="0.35">
      <c r="A60" s="44">
        <v>42357</v>
      </c>
      <c r="C60" s="29" t="s">
        <v>48</v>
      </c>
      <c r="D60" s="30" t="s">
        <v>12</v>
      </c>
      <c r="E60" s="29" t="s">
        <v>42</v>
      </c>
      <c r="F60" s="30" t="s">
        <v>92</v>
      </c>
      <c r="H60" s="31">
        <v>4.16</v>
      </c>
      <c r="I60" s="43" t="s">
        <v>121</v>
      </c>
    </row>
    <row r="61" spans="1:12" x14ac:dyDescent="0.35">
      <c r="A61" s="44">
        <v>42357</v>
      </c>
      <c r="C61" s="29" t="s">
        <v>37</v>
      </c>
      <c r="D61" s="30" t="s">
        <v>12</v>
      </c>
      <c r="E61" s="29" t="s">
        <v>67</v>
      </c>
      <c r="F61" s="30" t="s">
        <v>93</v>
      </c>
      <c r="G61" s="30">
        <v>0</v>
      </c>
      <c r="H61" s="31">
        <v>2.5499999999999998</v>
      </c>
      <c r="I61" s="43" t="s">
        <v>127</v>
      </c>
    </row>
    <row r="62" spans="1:12" x14ac:dyDescent="0.35">
      <c r="A62" s="44">
        <v>42357</v>
      </c>
      <c r="C62" s="29" t="s">
        <v>32</v>
      </c>
      <c r="D62" s="30" t="s">
        <v>12</v>
      </c>
      <c r="E62" s="29" t="s">
        <v>69</v>
      </c>
      <c r="F62" s="30" t="s">
        <v>93</v>
      </c>
      <c r="G62" s="30">
        <v>0</v>
      </c>
      <c r="H62" s="31">
        <v>2.5099999999999998</v>
      </c>
      <c r="I62" s="43" t="s">
        <v>121</v>
      </c>
    </row>
    <row r="63" spans="1:12" x14ac:dyDescent="0.35">
      <c r="A63" s="44">
        <v>42357</v>
      </c>
      <c r="C63" s="29" t="s">
        <v>102</v>
      </c>
      <c r="D63" s="30" t="s">
        <v>12</v>
      </c>
      <c r="E63" s="29" t="s">
        <v>22</v>
      </c>
      <c r="F63" s="30" t="s">
        <v>92</v>
      </c>
      <c r="H63" s="31">
        <v>2.76</v>
      </c>
      <c r="I63" s="43" t="s">
        <v>127</v>
      </c>
    </row>
    <row r="64" spans="1:12" x14ac:dyDescent="0.35">
      <c r="A64" s="44">
        <v>42357</v>
      </c>
      <c r="C64" s="29" t="s">
        <v>18</v>
      </c>
      <c r="D64" s="30" t="s">
        <v>12</v>
      </c>
      <c r="E64" s="29" t="s">
        <v>83</v>
      </c>
      <c r="F64" s="30" t="s">
        <v>92</v>
      </c>
      <c r="G64" s="30">
        <v>0</v>
      </c>
      <c r="H64" s="31">
        <v>2.65</v>
      </c>
      <c r="I64" s="43" t="s">
        <v>121</v>
      </c>
    </row>
    <row r="65" spans="1:12" x14ac:dyDescent="0.35">
      <c r="A65" s="42">
        <v>42357</v>
      </c>
      <c r="B65" s="41"/>
      <c r="C65" s="40" t="s">
        <v>99</v>
      </c>
      <c r="D65" s="39" t="s">
        <v>12</v>
      </c>
      <c r="E65" s="40" t="s">
        <v>70</v>
      </c>
      <c r="F65" s="39" t="s">
        <v>92</v>
      </c>
      <c r="G65" s="39">
        <v>0</v>
      </c>
      <c r="H65" s="38">
        <v>2.71</v>
      </c>
      <c r="I65" s="37" t="s">
        <v>27</v>
      </c>
      <c r="J65" s="36">
        <v>13</v>
      </c>
      <c r="K65" s="35">
        <f>SUM(1+H63+H61+H55+H54)</f>
        <v>11.469999999999999</v>
      </c>
      <c r="L65" s="34">
        <f>SUM(K65-J65)</f>
        <v>-1.5300000000000011</v>
      </c>
    </row>
    <row r="66" spans="1:12" x14ac:dyDescent="0.35">
      <c r="A66" s="50">
        <v>42364</v>
      </c>
      <c r="B66" s="49"/>
      <c r="C66" s="48" t="s">
        <v>84</v>
      </c>
      <c r="D66" s="47" t="s">
        <v>12</v>
      </c>
      <c r="E66" s="48" t="s">
        <v>57</v>
      </c>
      <c r="F66" s="47" t="s">
        <v>93</v>
      </c>
      <c r="G66" s="47"/>
      <c r="H66" s="46">
        <v>3.09</v>
      </c>
      <c r="I66" s="45" t="s">
        <v>121</v>
      </c>
    </row>
    <row r="67" spans="1:12" x14ac:dyDescent="0.35">
      <c r="A67" s="44">
        <v>42364</v>
      </c>
      <c r="C67" s="29" t="s">
        <v>77</v>
      </c>
      <c r="D67" s="30" t="s">
        <v>12</v>
      </c>
      <c r="E67" s="29" t="s">
        <v>86</v>
      </c>
      <c r="F67" s="30" t="s">
        <v>93</v>
      </c>
      <c r="H67" s="31">
        <v>7.6</v>
      </c>
      <c r="I67" s="43" t="s">
        <v>121</v>
      </c>
    </row>
    <row r="68" spans="1:12" x14ac:dyDescent="0.35">
      <c r="A68" s="44">
        <v>42364</v>
      </c>
      <c r="C68" s="29" t="s">
        <v>60</v>
      </c>
      <c r="D68" s="30" t="s">
        <v>12</v>
      </c>
      <c r="E68" s="29" t="s">
        <v>56</v>
      </c>
      <c r="F68" s="30" t="s">
        <v>93</v>
      </c>
      <c r="G68" s="30">
        <v>0</v>
      </c>
      <c r="H68" s="31">
        <v>3.07</v>
      </c>
      <c r="I68" s="43" t="s">
        <v>121</v>
      </c>
    </row>
    <row r="69" spans="1:12" x14ac:dyDescent="0.35">
      <c r="A69" s="44">
        <v>42364</v>
      </c>
      <c r="C69" s="29" t="s">
        <v>94</v>
      </c>
      <c r="D69" s="30" t="s">
        <v>12</v>
      </c>
      <c r="E69" s="29" t="s">
        <v>79</v>
      </c>
      <c r="F69" s="30" t="s">
        <v>93</v>
      </c>
      <c r="H69" s="31">
        <v>8.31</v>
      </c>
      <c r="I69" s="43" t="s">
        <v>121</v>
      </c>
    </row>
    <row r="70" spans="1:12" x14ac:dyDescent="0.35">
      <c r="A70" s="44">
        <v>42364</v>
      </c>
      <c r="C70" s="29" t="s">
        <v>108</v>
      </c>
      <c r="D70" s="30" t="s">
        <v>12</v>
      </c>
      <c r="E70" s="29" t="s">
        <v>82</v>
      </c>
      <c r="F70" s="30" t="s">
        <v>93</v>
      </c>
      <c r="H70" s="31">
        <v>4.28</v>
      </c>
      <c r="I70" s="43" t="s">
        <v>121</v>
      </c>
    </row>
    <row r="71" spans="1:12" x14ac:dyDescent="0.35">
      <c r="A71" s="44">
        <v>42364</v>
      </c>
      <c r="C71" s="29" t="s">
        <v>47</v>
      </c>
      <c r="D71" s="30" t="s">
        <v>12</v>
      </c>
      <c r="E71" s="29" t="s">
        <v>65</v>
      </c>
      <c r="F71" s="30" t="s">
        <v>92</v>
      </c>
      <c r="H71" s="31">
        <v>2.61</v>
      </c>
      <c r="I71" s="43" t="s">
        <v>127</v>
      </c>
    </row>
    <row r="72" spans="1:12" x14ac:dyDescent="0.35">
      <c r="A72" s="42">
        <v>42364</v>
      </c>
      <c r="B72" s="41"/>
      <c r="C72" s="40" t="s">
        <v>128</v>
      </c>
      <c r="D72" s="39" t="s">
        <v>12</v>
      </c>
      <c r="E72" s="40" t="s">
        <v>21</v>
      </c>
      <c r="F72" s="39" t="s">
        <v>92</v>
      </c>
      <c r="G72" s="39"/>
      <c r="H72" s="38">
        <v>3.32</v>
      </c>
      <c r="I72" s="37" t="s">
        <v>121</v>
      </c>
      <c r="J72" s="36">
        <v>7</v>
      </c>
      <c r="K72" s="35">
        <v>2.61</v>
      </c>
      <c r="L72" s="34">
        <f>SUM(K72-J72)</f>
        <v>-4.3900000000000006</v>
      </c>
    </row>
    <row r="73" spans="1:12" x14ac:dyDescent="0.35">
      <c r="A73" s="50">
        <v>42366</v>
      </c>
      <c r="B73" s="49"/>
      <c r="C73" s="48" t="s">
        <v>57</v>
      </c>
      <c r="D73" s="47" t="s">
        <v>12</v>
      </c>
      <c r="E73" s="48" t="s">
        <v>87</v>
      </c>
      <c r="F73" s="47" t="s">
        <v>92</v>
      </c>
      <c r="G73" s="47"/>
      <c r="H73" s="46">
        <v>2.16</v>
      </c>
      <c r="I73" s="45" t="s">
        <v>121</v>
      </c>
    </row>
    <row r="74" spans="1:12" x14ac:dyDescent="0.35">
      <c r="A74" s="44">
        <v>42366</v>
      </c>
      <c r="C74" s="29" t="s">
        <v>86</v>
      </c>
      <c r="D74" s="30" t="s">
        <v>12</v>
      </c>
      <c r="E74" s="29" t="s">
        <v>94</v>
      </c>
      <c r="F74" s="30" t="s">
        <v>92</v>
      </c>
      <c r="H74" s="31">
        <v>3.69</v>
      </c>
      <c r="I74" s="43" t="s">
        <v>121</v>
      </c>
    </row>
    <row r="75" spans="1:12" x14ac:dyDescent="0.35">
      <c r="A75" s="44">
        <v>42366</v>
      </c>
      <c r="C75" s="29" t="s">
        <v>76</v>
      </c>
      <c r="D75" s="30" t="s">
        <v>12</v>
      </c>
      <c r="E75" s="29" t="s">
        <v>77</v>
      </c>
      <c r="F75" s="30" t="s">
        <v>92</v>
      </c>
      <c r="H75" s="31">
        <v>2.54</v>
      </c>
      <c r="I75" s="43" t="s">
        <v>121</v>
      </c>
    </row>
    <row r="76" spans="1:12" x14ac:dyDescent="0.35">
      <c r="A76" s="44">
        <v>42367</v>
      </c>
      <c r="C76" s="29" t="s">
        <v>56</v>
      </c>
      <c r="D76" s="30" t="s">
        <v>12</v>
      </c>
      <c r="E76" s="29" t="s">
        <v>62</v>
      </c>
      <c r="F76" s="30" t="s">
        <v>92</v>
      </c>
      <c r="G76" s="30">
        <v>0</v>
      </c>
      <c r="H76" s="31">
        <v>3.08</v>
      </c>
      <c r="I76" s="43" t="s">
        <v>27</v>
      </c>
    </row>
    <row r="77" spans="1:12" x14ac:dyDescent="0.35">
      <c r="A77" s="44">
        <v>42366</v>
      </c>
      <c r="C77" s="29" t="s">
        <v>65</v>
      </c>
      <c r="D77" s="30" t="s">
        <v>12</v>
      </c>
      <c r="E77" s="29" t="s">
        <v>35</v>
      </c>
      <c r="F77" s="30" t="s">
        <v>93</v>
      </c>
      <c r="G77" s="30">
        <v>0</v>
      </c>
      <c r="H77" s="31">
        <v>2.4900000000000002</v>
      </c>
      <c r="I77" s="43" t="s">
        <v>127</v>
      </c>
    </row>
    <row r="78" spans="1:12" x14ac:dyDescent="0.35">
      <c r="A78" s="44">
        <v>42366</v>
      </c>
      <c r="C78" s="29" t="s">
        <v>68</v>
      </c>
      <c r="D78" s="30" t="s">
        <v>12</v>
      </c>
      <c r="E78" s="29" t="s">
        <v>37</v>
      </c>
      <c r="F78" s="30" t="s">
        <v>92</v>
      </c>
      <c r="H78" s="31">
        <v>2.71</v>
      </c>
      <c r="I78" s="43" t="s">
        <v>121</v>
      </c>
    </row>
    <row r="79" spans="1:12" x14ac:dyDescent="0.35">
      <c r="A79" s="44">
        <v>42366</v>
      </c>
      <c r="C79" s="29" t="s">
        <v>113</v>
      </c>
      <c r="D79" s="30" t="s">
        <v>12</v>
      </c>
      <c r="E79" s="29" t="s">
        <v>129</v>
      </c>
      <c r="F79" s="30" t="s">
        <v>93</v>
      </c>
      <c r="H79" s="31">
        <v>6.05</v>
      </c>
      <c r="I79" s="43" t="s">
        <v>121</v>
      </c>
    </row>
    <row r="80" spans="1:12" x14ac:dyDescent="0.35">
      <c r="A80" s="44">
        <v>42366</v>
      </c>
      <c r="C80" s="29" t="s">
        <v>18</v>
      </c>
      <c r="D80" s="30" t="s">
        <v>12</v>
      </c>
      <c r="E80" s="29" t="s">
        <v>70</v>
      </c>
      <c r="F80" s="30" t="s">
        <v>92</v>
      </c>
      <c r="H80" s="31">
        <v>2.5499999999999998</v>
      </c>
      <c r="I80" s="43" t="s">
        <v>127</v>
      </c>
    </row>
    <row r="81" spans="1:12" x14ac:dyDescent="0.35">
      <c r="A81" s="44">
        <v>42366</v>
      </c>
      <c r="C81" s="29" t="s">
        <v>22</v>
      </c>
      <c r="D81" s="30" t="s">
        <v>12</v>
      </c>
      <c r="E81" s="29" t="s">
        <v>45</v>
      </c>
      <c r="F81" s="30" t="s">
        <v>93</v>
      </c>
      <c r="G81" s="30">
        <v>0</v>
      </c>
      <c r="H81" s="31">
        <v>2.94</v>
      </c>
      <c r="I81" s="43" t="s">
        <v>27</v>
      </c>
    </row>
    <row r="82" spans="1:12" x14ac:dyDescent="0.35">
      <c r="A82" s="42">
        <v>42366</v>
      </c>
      <c r="B82" s="41"/>
      <c r="C82" s="40" t="s">
        <v>73</v>
      </c>
      <c r="D82" s="39" t="s">
        <v>12</v>
      </c>
      <c r="E82" s="40" t="s">
        <v>69</v>
      </c>
      <c r="F82" s="39" t="s">
        <v>93</v>
      </c>
      <c r="G82" s="39"/>
      <c r="H82" s="38">
        <v>4.6900000000000004</v>
      </c>
      <c r="I82" s="37" t="s">
        <v>121</v>
      </c>
      <c r="J82" s="36">
        <v>10</v>
      </c>
      <c r="K82" s="35">
        <f>SUM(2+H77+H80)</f>
        <v>7.04</v>
      </c>
      <c r="L82" s="34">
        <f>SUM(K82-J82)</f>
        <v>-2.96</v>
      </c>
    </row>
    <row r="83" spans="1:12" x14ac:dyDescent="0.35">
      <c r="A83" s="50">
        <v>42371</v>
      </c>
      <c r="B83" s="49"/>
      <c r="C83" s="48" t="s">
        <v>58</v>
      </c>
      <c r="D83" s="47" t="s">
        <v>12</v>
      </c>
      <c r="E83" s="48" t="s">
        <v>60</v>
      </c>
      <c r="F83" s="47" t="s">
        <v>92</v>
      </c>
      <c r="G83" s="47">
        <v>0</v>
      </c>
      <c r="H83" s="46">
        <v>2.96</v>
      </c>
      <c r="I83" s="45" t="s">
        <v>127</v>
      </c>
    </row>
    <row r="84" spans="1:12" x14ac:dyDescent="0.35">
      <c r="A84" s="44">
        <v>42371</v>
      </c>
      <c r="C84" s="29" t="s">
        <v>56</v>
      </c>
      <c r="D84" s="30" t="s">
        <v>12</v>
      </c>
      <c r="E84" s="29" t="s">
        <v>84</v>
      </c>
      <c r="F84" s="30" t="s">
        <v>92</v>
      </c>
      <c r="H84" s="31">
        <v>1.97</v>
      </c>
      <c r="I84" s="43" t="s">
        <v>121</v>
      </c>
    </row>
    <row r="85" spans="1:12" x14ac:dyDescent="0.35">
      <c r="A85" s="44">
        <v>42372</v>
      </c>
      <c r="C85" s="29" t="s">
        <v>57</v>
      </c>
      <c r="D85" s="30" t="s">
        <v>12</v>
      </c>
      <c r="E85" s="29" t="s">
        <v>77</v>
      </c>
      <c r="F85" s="30" t="s">
        <v>92</v>
      </c>
      <c r="G85" s="30">
        <v>0</v>
      </c>
      <c r="H85" s="31">
        <v>2.87</v>
      </c>
      <c r="I85" s="43" t="s">
        <v>121</v>
      </c>
    </row>
    <row r="86" spans="1:12" x14ac:dyDescent="0.35">
      <c r="A86" s="44">
        <v>42371</v>
      </c>
      <c r="C86" s="29" t="s">
        <v>65</v>
      </c>
      <c r="D86" s="30" t="s">
        <v>12</v>
      </c>
      <c r="E86" s="29" t="s">
        <v>107</v>
      </c>
      <c r="F86" s="30" t="s">
        <v>93</v>
      </c>
      <c r="H86" s="31">
        <v>4.4400000000000004</v>
      </c>
      <c r="I86" s="43" t="s">
        <v>121</v>
      </c>
    </row>
    <row r="87" spans="1:12" x14ac:dyDescent="0.35">
      <c r="A87" s="44">
        <v>42371</v>
      </c>
      <c r="C87" s="29" t="s">
        <v>48</v>
      </c>
      <c r="D87" s="30" t="s">
        <v>12</v>
      </c>
      <c r="E87" s="29" t="s">
        <v>19</v>
      </c>
      <c r="F87" s="30" t="s">
        <v>92</v>
      </c>
      <c r="H87" s="31">
        <v>5.63</v>
      </c>
      <c r="I87" s="43" t="s">
        <v>121</v>
      </c>
    </row>
    <row r="88" spans="1:12" x14ac:dyDescent="0.35">
      <c r="A88" s="44">
        <v>42371</v>
      </c>
      <c r="C88" s="29" t="s">
        <v>67</v>
      </c>
      <c r="D88" s="30" t="s">
        <v>12</v>
      </c>
      <c r="E88" s="29" t="s">
        <v>66</v>
      </c>
      <c r="F88" s="30" t="s">
        <v>92</v>
      </c>
      <c r="H88" s="31">
        <v>2.6</v>
      </c>
      <c r="I88" s="43" t="s">
        <v>127</v>
      </c>
    </row>
    <row r="89" spans="1:12" x14ac:dyDescent="0.35">
      <c r="A89" s="44">
        <v>42371</v>
      </c>
      <c r="C89" s="29" t="s">
        <v>71</v>
      </c>
      <c r="D89" s="30" t="s">
        <v>12</v>
      </c>
      <c r="E89" s="29" t="s">
        <v>128</v>
      </c>
      <c r="F89" s="30" t="s">
        <v>93</v>
      </c>
      <c r="G89" s="30">
        <v>0</v>
      </c>
      <c r="H89" s="31">
        <v>3.15</v>
      </c>
      <c r="I89" s="43" t="s">
        <v>127</v>
      </c>
    </row>
    <row r="90" spans="1:12" x14ac:dyDescent="0.35">
      <c r="A90" s="42">
        <v>42371</v>
      </c>
      <c r="B90" s="41"/>
      <c r="C90" s="40" t="s">
        <v>83</v>
      </c>
      <c r="D90" s="39" t="s">
        <v>12</v>
      </c>
      <c r="E90" s="40" t="s">
        <v>69</v>
      </c>
      <c r="F90" s="39" t="s">
        <v>93</v>
      </c>
      <c r="G90" s="39"/>
      <c r="H90" s="38">
        <v>8.25</v>
      </c>
      <c r="I90" s="37" t="s">
        <v>121</v>
      </c>
      <c r="J90" s="36">
        <v>8</v>
      </c>
      <c r="K90" s="35">
        <f>SUM(H83+H88+H89)</f>
        <v>8.7100000000000009</v>
      </c>
      <c r="L90" s="34">
        <f>SUM(K90-J90)</f>
        <v>0.71000000000000085</v>
      </c>
    </row>
    <row r="91" spans="1:12" x14ac:dyDescent="0.35">
      <c r="A91" s="50">
        <v>42376</v>
      </c>
      <c r="B91" s="49"/>
      <c r="C91" s="48" t="s">
        <v>39</v>
      </c>
      <c r="D91" s="47" t="s">
        <v>12</v>
      </c>
      <c r="E91" s="48" t="s">
        <v>67</v>
      </c>
      <c r="F91" s="47" t="s">
        <v>93</v>
      </c>
      <c r="G91" s="47">
        <v>0</v>
      </c>
      <c r="H91" s="46">
        <v>2.69</v>
      </c>
      <c r="I91" s="45" t="s">
        <v>121</v>
      </c>
    </row>
    <row r="92" spans="1:12" x14ac:dyDescent="0.35">
      <c r="A92" s="42">
        <v>42378</v>
      </c>
      <c r="B92" s="41"/>
      <c r="C92" s="40" t="s">
        <v>69</v>
      </c>
      <c r="D92" s="39" t="s">
        <v>12</v>
      </c>
      <c r="E92" s="40" t="s">
        <v>21</v>
      </c>
      <c r="F92" s="39" t="s">
        <v>92</v>
      </c>
      <c r="G92" s="39"/>
      <c r="H92" s="38">
        <v>2.93</v>
      </c>
      <c r="I92" s="37" t="s">
        <v>127</v>
      </c>
      <c r="J92" s="36">
        <v>2</v>
      </c>
      <c r="K92" s="35">
        <v>2.93</v>
      </c>
      <c r="L92" s="34">
        <v>0.93</v>
      </c>
    </row>
    <row r="93" spans="1:12" x14ac:dyDescent="0.35">
      <c r="A93" s="50">
        <v>42381</v>
      </c>
      <c r="B93" s="49"/>
      <c r="C93" s="48" t="s">
        <v>29</v>
      </c>
      <c r="D93" s="47" t="s">
        <v>12</v>
      </c>
      <c r="E93" s="48" t="s">
        <v>57</v>
      </c>
      <c r="F93" s="47" t="s">
        <v>93</v>
      </c>
      <c r="G93" s="47"/>
      <c r="H93" s="46">
        <v>2.4900000000000002</v>
      </c>
      <c r="I93" s="45" t="s">
        <v>121</v>
      </c>
    </row>
    <row r="94" spans="1:12" x14ac:dyDescent="0.35">
      <c r="A94" s="44">
        <v>42381</v>
      </c>
      <c r="C94" s="29" t="s">
        <v>84</v>
      </c>
      <c r="D94" s="30" t="s">
        <v>12</v>
      </c>
      <c r="E94" s="29" t="s">
        <v>58</v>
      </c>
      <c r="F94" s="30" t="s">
        <v>93</v>
      </c>
      <c r="G94" s="30">
        <v>0</v>
      </c>
      <c r="H94" s="31">
        <v>2.84</v>
      </c>
      <c r="I94" s="43" t="s">
        <v>127</v>
      </c>
    </row>
    <row r="95" spans="1:12" x14ac:dyDescent="0.35">
      <c r="A95" s="44">
        <v>42382</v>
      </c>
      <c r="C95" s="29" t="s">
        <v>60</v>
      </c>
      <c r="D95" s="30" t="s">
        <v>12</v>
      </c>
      <c r="E95" s="29" t="s">
        <v>75</v>
      </c>
      <c r="F95" s="30" t="s">
        <v>93</v>
      </c>
      <c r="H95" s="31">
        <v>2.52</v>
      </c>
      <c r="I95" s="43" t="s">
        <v>121</v>
      </c>
    </row>
    <row r="96" spans="1:12" x14ac:dyDescent="0.35">
      <c r="A96" s="44">
        <v>42382</v>
      </c>
      <c r="C96" s="29" t="s">
        <v>94</v>
      </c>
      <c r="D96" s="30" t="s">
        <v>12</v>
      </c>
      <c r="E96" s="29" t="s">
        <v>56</v>
      </c>
      <c r="F96" s="30" t="s">
        <v>93</v>
      </c>
      <c r="H96" s="31">
        <v>5.09</v>
      </c>
      <c r="I96" s="43" t="s">
        <v>127</v>
      </c>
    </row>
    <row r="97" spans="1:12" x14ac:dyDescent="0.35">
      <c r="A97" s="44">
        <v>42382</v>
      </c>
      <c r="C97" s="29" t="s">
        <v>77</v>
      </c>
      <c r="D97" s="30" t="s">
        <v>12</v>
      </c>
      <c r="E97" s="29" t="s">
        <v>61</v>
      </c>
      <c r="F97" s="30" t="s">
        <v>93</v>
      </c>
      <c r="H97" s="31">
        <v>8.7899999999999991</v>
      </c>
      <c r="I97" s="43" t="s">
        <v>121</v>
      </c>
    </row>
    <row r="98" spans="1:12" x14ac:dyDescent="0.35">
      <c r="A98" s="44">
        <v>42381</v>
      </c>
      <c r="C98" s="29" t="s">
        <v>104</v>
      </c>
      <c r="D98" s="30" t="s">
        <v>12</v>
      </c>
      <c r="E98" s="29" t="s">
        <v>17</v>
      </c>
      <c r="F98" s="30" t="s">
        <v>93</v>
      </c>
      <c r="H98" s="31">
        <v>5.41</v>
      </c>
      <c r="I98" s="43" t="s">
        <v>121</v>
      </c>
    </row>
    <row r="99" spans="1:12" x14ac:dyDescent="0.35">
      <c r="A99" s="42">
        <v>42381</v>
      </c>
      <c r="B99" s="41"/>
      <c r="C99" s="40" t="s">
        <v>47</v>
      </c>
      <c r="D99" s="39" t="s">
        <v>12</v>
      </c>
      <c r="E99" s="40" t="s">
        <v>33</v>
      </c>
      <c r="F99" s="39" t="s">
        <v>92</v>
      </c>
      <c r="G99" s="39"/>
      <c r="H99" s="38">
        <v>2.1</v>
      </c>
      <c r="I99" s="37" t="s">
        <v>127</v>
      </c>
      <c r="J99" s="36">
        <v>7</v>
      </c>
      <c r="K99" s="35">
        <f>SUM(H99+H96+H94)</f>
        <v>10.029999999999999</v>
      </c>
      <c r="L99" s="34">
        <v>3.03</v>
      </c>
    </row>
    <row r="100" spans="1:12" x14ac:dyDescent="0.35">
      <c r="A100" s="50">
        <v>42385</v>
      </c>
      <c r="B100" s="49"/>
      <c r="C100" s="48" t="s">
        <v>84</v>
      </c>
      <c r="D100" s="47" t="s">
        <v>12</v>
      </c>
      <c r="E100" s="48" t="s">
        <v>79</v>
      </c>
      <c r="F100" s="47" t="s">
        <v>93</v>
      </c>
      <c r="G100" s="47">
        <v>0</v>
      </c>
      <c r="H100" s="46">
        <v>3.33</v>
      </c>
      <c r="I100" s="45" t="s">
        <v>121</v>
      </c>
    </row>
    <row r="101" spans="1:12" x14ac:dyDescent="0.35">
      <c r="A101" s="44">
        <v>42385</v>
      </c>
      <c r="C101" s="29" t="s">
        <v>62</v>
      </c>
      <c r="D101" s="30" t="s">
        <v>12</v>
      </c>
      <c r="E101" s="29" t="s">
        <v>57</v>
      </c>
      <c r="F101" s="30" t="s">
        <v>93</v>
      </c>
      <c r="H101" s="31">
        <v>8.8800000000000008</v>
      </c>
      <c r="I101" s="43" t="s">
        <v>121</v>
      </c>
    </row>
    <row r="102" spans="1:12" x14ac:dyDescent="0.35">
      <c r="A102" s="44">
        <v>42385</v>
      </c>
      <c r="C102" s="29" t="s">
        <v>80</v>
      </c>
      <c r="D102" s="30" t="s">
        <v>12</v>
      </c>
      <c r="E102" s="29" t="s">
        <v>58</v>
      </c>
      <c r="F102" s="30" t="s">
        <v>93</v>
      </c>
      <c r="G102" s="30">
        <v>0</v>
      </c>
      <c r="H102" s="31">
        <v>2.14</v>
      </c>
      <c r="I102" s="43" t="s">
        <v>121</v>
      </c>
    </row>
    <row r="103" spans="1:12" x14ac:dyDescent="0.35">
      <c r="A103" s="44">
        <v>42385</v>
      </c>
      <c r="C103" s="29" t="s">
        <v>29</v>
      </c>
      <c r="D103" s="30" t="s">
        <v>12</v>
      </c>
      <c r="E103" s="29" t="s">
        <v>56</v>
      </c>
      <c r="F103" s="30" t="s">
        <v>93</v>
      </c>
      <c r="H103" s="31">
        <v>2.21</v>
      </c>
      <c r="I103" s="43" t="s">
        <v>121</v>
      </c>
    </row>
    <row r="104" spans="1:12" x14ac:dyDescent="0.35">
      <c r="A104" s="44">
        <v>42386</v>
      </c>
      <c r="C104" s="29" t="s">
        <v>60</v>
      </c>
      <c r="D104" s="30" t="s">
        <v>12</v>
      </c>
      <c r="E104" s="29" t="s">
        <v>76</v>
      </c>
      <c r="F104" s="30" t="s">
        <v>93</v>
      </c>
      <c r="H104" s="31">
        <v>3.37</v>
      </c>
      <c r="I104" s="43" t="s">
        <v>127</v>
      </c>
    </row>
    <row r="105" spans="1:12" x14ac:dyDescent="0.35">
      <c r="A105" s="44">
        <v>42385</v>
      </c>
      <c r="C105" s="29" t="s">
        <v>49</v>
      </c>
      <c r="D105" s="30" t="s">
        <v>12</v>
      </c>
      <c r="E105" s="29" t="s">
        <v>82</v>
      </c>
      <c r="F105" s="30" t="s">
        <v>93</v>
      </c>
      <c r="H105" s="31">
        <v>6.9</v>
      </c>
      <c r="I105" s="43" t="s">
        <v>127</v>
      </c>
    </row>
    <row r="106" spans="1:12" x14ac:dyDescent="0.35">
      <c r="A106" s="44">
        <v>42385</v>
      </c>
      <c r="C106" s="29" t="s">
        <v>101</v>
      </c>
      <c r="D106" s="30" t="s">
        <v>12</v>
      </c>
      <c r="E106" s="29" t="s">
        <v>40</v>
      </c>
      <c r="F106" s="30" t="s">
        <v>93</v>
      </c>
      <c r="G106" s="30">
        <v>0</v>
      </c>
      <c r="H106" s="31">
        <v>3.01</v>
      </c>
      <c r="I106" s="43" t="s">
        <v>27</v>
      </c>
    </row>
    <row r="107" spans="1:12" x14ac:dyDescent="0.35">
      <c r="A107" s="44">
        <v>42385</v>
      </c>
      <c r="C107" s="29" t="s">
        <v>36</v>
      </c>
      <c r="D107" s="30" t="s">
        <v>12</v>
      </c>
      <c r="E107" s="29" t="s">
        <v>65</v>
      </c>
      <c r="F107" s="30" t="s">
        <v>92</v>
      </c>
      <c r="G107" s="30">
        <v>0</v>
      </c>
      <c r="H107" s="31">
        <v>2.37</v>
      </c>
      <c r="I107" s="43" t="s">
        <v>127</v>
      </c>
    </row>
    <row r="108" spans="1:12" x14ac:dyDescent="0.35">
      <c r="A108" s="44">
        <v>42385</v>
      </c>
      <c r="C108" s="29" t="s">
        <v>13</v>
      </c>
      <c r="D108" s="30" t="s">
        <v>12</v>
      </c>
      <c r="E108" s="29" t="s">
        <v>67</v>
      </c>
      <c r="F108" s="30" t="s">
        <v>93</v>
      </c>
      <c r="H108" s="31">
        <v>2.92</v>
      </c>
      <c r="I108" s="43" t="s">
        <v>121</v>
      </c>
    </row>
    <row r="109" spans="1:12" x14ac:dyDescent="0.35">
      <c r="A109" s="44">
        <v>42385</v>
      </c>
      <c r="C109" s="29" t="s">
        <v>51</v>
      </c>
      <c r="D109" s="30" t="s">
        <v>12</v>
      </c>
      <c r="E109" s="29" t="s">
        <v>68</v>
      </c>
      <c r="F109" s="30" t="s">
        <v>93</v>
      </c>
      <c r="H109" s="31">
        <v>5.39</v>
      </c>
      <c r="I109" s="43" t="s">
        <v>121</v>
      </c>
    </row>
    <row r="110" spans="1:12" x14ac:dyDescent="0.35">
      <c r="A110" s="44">
        <v>42385</v>
      </c>
      <c r="C110" s="29" t="s">
        <v>20</v>
      </c>
      <c r="D110" s="30" t="s">
        <v>12</v>
      </c>
      <c r="E110" s="29" t="s">
        <v>46</v>
      </c>
      <c r="F110" s="30" t="s">
        <v>92</v>
      </c>
      <c r="H110" s="31">
        <v>3</v>
      </c>
      <c r="I110" s="43" t="s">
        <v>121</v>
      </c>
    </row>
    <row r="111" spans="1:12" x14ac:dyDescent="0.35">
      <c r="A111" s="44">
        <v>42385</v>
      </c>
      <c r="C111" s="29" t="s">
        <v>69</v>
      </c>
      <c r="D111" s="30" t="s">
        <v>12</v>
      </c>
      <c r="E111" s="29" t="s">
        <v>22</v>
      </c>
      <c r="F111" s="30" t="s">
        <v>92</v>
      </c>
      <c r="G111" s="30">
        <v>0</v>
      </c>
      <c r="H111" s="31">
        <v>2.37</v>
      </c>
      <c r="I111" s="43" t="s">
        <v>121</v>
      </c>
    </row>
    <row r="112" spans="1:12" x14ac:dyDescent="0.35">
      <c r="A112" s="42">
        <v>42385</v>
      </c>
      <c r="B112" s="41"/>
      <c r="C112" s="40" t="s">
        <v>45</v>
      </c>
      <c r="D112" s="39" t="s">
        <v>12</v>
      </c>
      <c r="E112" s="40" t="s">
        <v>106</v>
      </c>
      <c r="F112" s="39" t="s">
        <v>92</v>
      </c>
      <c r="G112" s="39"/>
      <c r="H112" s="38">
        <v>2.11</v>
      </c>
      <c r="I112" s="37" t="s">
        <v>127</v>
      </c>
      <c r="J112" s="36">
        <v>13</v>
      </c>
      <c r="K112" s="35">
        <f>SUM(H112+H107+H105+H104+1)</f>
        <v>15.75</v>
      </c>
      <c r="L112" s="34">
        <v>2.75</v>
      </c>
    </row>
    <row r="113" spans="1:12" x14ac:dyDescent="0.35">
      <c r="A113" s="50">
        <v>42392</v>
      </c>
      <c r="B113" s="49"/>
      <c r="C113" s="48" t="s">
        <v>79</v>
      </c>
      <c r="D113" s="47" t="s">
        <v>12</v>
      </c>
      <c r="E113" s="48" t="s">
        <v>60</v>
      </c>
      <c r="F113" s="47" t="s">
        <v>92</v>
      </c>
      <c r="G113" s="47">
        <v>0</v>
      </c>
      <c r="H113" s="46">
        <v>3.09</v>
      </c>
      <c r="I113" s="45" t="s">
        <v>121</v>
      </c>
    </row>
    <row r="114" spans="1:12" x14ac:dyDescent="0.35">
      <c r="A114" s="44">
        <v>42393</v>
      </c>
      <c r="C114" s="29" t="s">
        <v>75</v>
      </c>
      <c r="D114" s="30" t="s">
        <v>12</v>
      </c>
      <c r="E114" s="29" t="s">
        <v>77</v>
      </c>
      <c r="F114" s="30" t="s">
        <v>92</v>
      </c>
      <c r="H114" s="31">
        <v>2.06</v>
      </c>
      <c r="I114" s="43" t="s">
        <v>121</v>
      </c>
    </row>
    <row r="115" spans="1:12" x14ac:dyDescent="0.35">
      <c r="A115" s="44">
        <v>42392</v>
      </c>
      <c r="C115" s="29" t="s">
        <v>26</v>
      </c>
      <c r="D115" s="30" t="s">
        <v>12</v>
      </c>
      <c r="E115" s="29" t="s">
        <v>36</v>
      </c>
      <c r="F115" s="30" t="s">
        <v>93</v>
      </c>
      <c r="H115" s="31">
        <v>3.08</v>
      </c>
      <c r="I115" s="43" t="s">
        <v>121</v>
      </c>
    </row>
    <row r="116" spans="1:12" x14ac:dyDescent="0.35">
      <c r="A116" s="44">
        <v>42392</v>
      </c>
      <c r="C116" s="29" t="s">
        <v>67</v>
      </c>
      <c r="D116" s="30" t="s">
        <v>12</v>
      </c>
      <c r="E116" s="29" t="s">
        <v>51</v>
      </c>
      <c r="F116" s="30" t="s">
        <v>92</v>
      </c>
      <c r="G116" s="30">
        <v>0</v>
      </c>
      <c r="H116" s="31">
        <v>2</v>
      </c>
      <c r="I116" s="43" t="s">
        <v>127</v>
      </c>
    </row>
    <row r="117" spans="1:12" x14ac:dyDescent="0.35">
      <c r="A117" s="44">
        <v>42392</v>
      </c>
      <c r="C117" s="29" t="s">
        <v>74</v>
      </c>
      <c r="D117" s="30" t="s">
        <v>12</v>
      </c>
      <c r="E117" s="29" t="s">
        <v>128</v>
      </c>
      <c r="F117" s="30" t="s">
        <v>93</v>
      </c>
      <c r="G117" s="30">
        <v>0</v>
      </c>
      <c r="H117" s="31">
        <v>2.88</v>
      </c>
      <c r="I117" s="43" t="s">
        <v>27</v>
      </c>
    </row>
    <row r="118" spans="1:12" x14ac:dyDescent="0.35">
      <c r="A118" s="42">
        <v>42392</v>
      </c>
      <c r="B118" s="41"/>
      <c r="C118" s="40" t="s">
        <v>106</v>
      </c>
      <c r="D118" s="39" t="s">
        <v>12</v>
      </c>
      <c r="E118" s="40" t="s">
        <v>69</v>
      </c>
      <c r="F118" s="39" t="s">
        <v>93</v>
      </c>
      <c r="G118" s="39">
        <v>0</v>
      </c>
      <c r="H118" s="38">
        <v>2.06</v>
      </c>
      <c r="I118" s="37" t="s">
        <v>121</v>
      </c>
      <c r="J118" s="36">
        <v>6</v>
      </c>
      <c r="K118" s="35">
        <v>3</v>
      </c>
      <c r="L118" s="34">
        <v>-3</v>
      </c>
    </row>
    <row r="119" spans="1:12" x14ac:dyDescent="0.35">
      <c r="A119" s="54">
        <v>42395</v>
      </c>
      <c r="B119" s="53"/>
      <c r="C119" s="52" t="s">
        <v>20</v>
      </c>
      <c r="D119" s="35" t="s">
        <v>12</v>
      </c>
      <c r="E119" s="52" t="s">
        <v>111</v>
      </c>
      <c r="F119" s="35" t="s">
        <v>92</v>
      </c>
      <c r="G119" s="35"/>
      <c r="H119" s="51">
        <v>2.62</v>
      </c>
      <c r="I119" s="34" t="s">
        <v>121</v>
      </c>
      <c r="J119" s="36">
        <v>1</v>
      </c>
      <c r="K119" s="35">
        <v>0</v>
      </c>
      <c r="L119" s="34">
        <v>-1</v>
      </c>
    </row>
    <row r="120" spans="1:12" x14ac:dyDescent="0.35">
      <c r="A120" s="50">
        <v>42399</v>
      </c>
      <c r="B120" s="49"/>
      <c r="C120" s="48" t="s">
        <v>104</v>
      </c>
      <c r="D120" s="47" t="s">
        <v>12</v>
      </c>
      <c r="E120" s="48" t="s">
        <v>97</v>
      </c>
      <c r="F120" s="47" t="s">
        <v>93</v>
      </c>
      <c r="G120" s="47">
        <v>0</v>
      </c>
      <c r="H120" s="46">
        <v>2.66</v>
      </c>
      <c r="I120" s="45" t="s">
        <v>127</v>
      </c>
    </row>
    <row r="121" spans="1:12" x14ac:dyDescent="0.35">
      <c r="A121" s="44">
        <v>42399</v>
      </c>
      <c r="C121" s="29" t="s">
        <v>37</v>
      </c>
      <c r="D121" s="30" t="s">
        <v>12</v>
      </c>
      <c r="E121" s="29" t="s">
        <v>48</v>
      </c>
      <c r="F121" s="30" t="s">
        <v>93</v>
      </c>
      <c r="H121" s="31">
        <v>9.16</v>
      </c>
      <c r="I121" s="43" t="s">
        <v>121</v>
      </c>
    </row>
    <row r="122" spans="1:12" x14ac:dyDescent="0.35">
      <c r="A122" s="44">
        <v>42399</v>
      </c>
      <c r="C122" s="29" t="s">
        <v>69</v>
      </c>
      <c r="D122" s="30" t="s">
        <v>12</v>
      </c>
      <c r="E122" s="29" t="s">
        <v>113</v>
      </c>
      <c r="F122" s="30" t="s">
        <v>92</v>
      </c>
      <c r="H122" s="31">
        <v>3.11</v>
      </c>
      <c r="I122" s="43" t="s">
        <v>121</v>
      </c>
    </row>
    <row r="123" spans="1:12" x14ac:dyDescent="0.35">
      <c r="A123" s="42">
        <v>42399</v>
      </c>
      <c r="B123" s="41"/>
      <c r="C123" s="40" t="s">
        <v>45</v>
      </c>
      <c r="D123" s="39" t="s">
        <v>12</v>
      </c>
      <c r="E123" s="40" t="s">
        <v>74</v>
      </c>
      <c r="F123" s="39" t="s">
        <v>92</v>
      </c>
      <c r="G123" s="39"/>
      <c r="H123" s="38">
        <v>2.65</v>
      </c>
      <c r="I123" s="37" t="s">
        <v>121</v>
      </c>
      <c r="J123" s="36">
        <v>4</v>
      </c>
      <c r="K123" s="35">
        <v>2.66</v>
      </c>
      <c r="L123" s="34">
        <f>SUM(K123-J123)</f>
        <v>-1.3399999999999999</v>
      </c>
    </row>
    <row r="124" spans="1:12" x14ac:dyDescent="0.35">
      <c r="A124" s="50">
        <v>42402</v>
      </c>
      <c r="B124" s="49"/>
      <c r="C124" s="48" t="s">
        <v>56</v>
      </c>
      <c r="D124" s="47" t="s">
        <v>12</v>
      </c>
      <c r="E124" s="48" t="s">
        <v>60</v>
      </c>
      <c r="F124" s="47" t="s">
        <v>92</v>
      </c>
      <c r="G124" s="47"/>
      <c r="H124" s="46">
        <v>2.62</v>
      </c>
      <c r="I124" s="45" t="s">
        <v>127</v>
      </c>
    </row>
    <row r="125" spans="1:12" x14ac:dyDescent="0.35">
      <c r="A125" s="44">
        <v>42402</v>
      </c>
      <c r="C125" s="29" t="s">
        <v>57</v>
      </c>
      <c r="D125" s="30" t="s">
        <v>12</v>
      </c>
      <c r="E125" s="29" t="s">
        <v>84</v>
      </c>
      <c r="F125" s="30" t="s">
        <v>92</v>
      </c>
      <c r="H125" s="31">
        <v>2.48</v>
      </c>
      <c r="I125" s="43" t="s">
        <v>121</v>
      </c>
    </row>
    <row r="126" spans="1:12" x14ac:dyDescent="0.35">
      <c r="A126" s="44">
        <v>42403</v>
      </c>
      <c r="C126" s="29" t="s">
        <v>86</v>
      </c>
      <c r="D126" s="30" t="s">
        <v>12</v>
      </c>
      <c r="E126" s="29" t="s">
        <v>77</v>
      </c>
      <c r="F126" s="30" t="s">
        <v>92</v>
      </c>
      <c r="G126" s="30">
        <v>0</v>
      </c>
      <c r="H126" s="31">
        <v>3.02</v>
      </c>
      <c r="I126" s="43" t="s">
        <v>27</v>
      </c>
    </row>
    <row r="127" spans="1:12" x14ac:dyDescent="0.35">
      <c r="A127" s="44">
        <v>42402</v>
      </c>
      <c r="C127" s="29" t="s">
        <v>49</v>
      </c>
      <c r="D127" s="30" t="s">
        <v>12</v>
      </c>
      <c r="E127" s="29" t="s">
        <v>40</v>
      </c>
      <c r="F127" s="30" t="s">
        <v>93</v>
      </c>
      <c r="G127" s="30">
        <v>0.5</v>
      </c>
      <c r="H127" s="31">
        <v>2.31</v>
      </c>
      <c r="I127" s="43" t="s">
        <v>127</v>
      </c>
    </row>
    <row r="128" spans="1:12" x14ac:dyDescent="0.35">
      <c r="A128" s="42">
        <v>42402</v>
      </c>
      <c r="B128" s="41"/>
      <c r="C128" s="40" t="s">
        <v>45</v>
      </c>
      <c r="D128" s="39" t="s">
        <v>12</v>
      </c>
      <c r="E128" s="40" t="s">
        <v>83</v>
      </c>
      <c r="F128" s="39" t="s">
        <v>92</v>
      </c>
      <c r="G128" s="39"/>
      <c r="H128" s="38">
        <v>5.26</v>
      </c>
      <c r="I128" s="37" t="s">
        <v>121</v>
      </c>
      <c r="J128" s="36">
        <v>5</v>
      </c>
      <c r="K128" s="35">
        <f>SUM(H127+H124+1)</f>
        <v>5.93</v>
      </c>
      <c r="L128" s="34">
        <f>SUM(K128-J128)</f>
        <v>0.92999999999999972</v>
      </c>
    </row>
    <row r="129" spans="1:12" x14ac:dyDescent="0.35">
      <c r="A129" s="50">
        <v>42406</v>
      </c>
      <c r="B129" s="49"/>
      <c r="C129" s="48" t="s">
        <v>60</v>
      </c>
      <c r="D129" s="47" t="s">
        <v>12</v>
      </c>
      <c r="E129" s="48" t="s">
        <v>59</v>
      </c>
      <c r="F129" s="47" t="s">
        <v>93</v>
      </c>
      <c r="G129" s="47"/>
      <c r="H129" s="46">
        <v>8.42</v>
      </c>
      <c r="I129" s="45" t="s">
        <v>121</v>
      </c>
    </row>
    <row r="130" spans="1:12" x14ac:dyDescent="0.35">
      <c r="A130" s="44">
        <v>42406</v>
      </c>
      <c r="C130" s="29" t="s">
        <v>80</v>
      </c>
      <c r="D130" s="30" t="s">
        <v>12</v>
      </c>
      <c r="E130" s="29" t="s">
        <v>61</v>
      </c>
      <c r="F130" s="30" t="s">
        <v>93</v>
      </c>
      <c r="G130" s="30">
        <v>0</v>
      </c>
      <c r="H130" s="31">
        <v>2.6</v>
      </c>
      <c r="I130" s="43" t="s">
        <v>121</v>
      </c>
    </row>
    <row r="131" spans="1:12" x14ac:dyDescent="0.35">
      <c r="A131" s="44">
        <v>42407</v>
      </c>
      <c r="C131" s="29" t="s">
        <v>77</v>
      </c>
      <c r="D131" s="30" t="s">
        <v>12</v>
      </c>
      <c r="E131" s="29" t="s">
        <v>76</v>
      </c>
      <c r="F131" s="30" t="s">
        <v>93</v>
      </c>
      <c r="G131" s="30">
        <v>0</v>
      </c>
      <c r="H131" s="31">
        <v>2.77</v>
      </c>
      <c r="I131" s="43" t="s">
        <v>27</v>
      </c>
    </row>
    <row r="132" spans="1:12" x14ac:dyDescent="0.35">
      <c r="A132" s="44">
        <v>42405</v>
      </c>
      <c r="C132" s="29" t="s">
        <v>78</v>
      </c>
      <c r="D132" s="30" t="s">
        <v>12</v>
      </c>
      <c r="E132" s="29" t="s">
        <v>35</v>
      </c>
      <c r="F132" s="30" t="s">
        <v>93</v>
      </c>
      <c r="G132" s="30">
        <v>0</v>
      </c>
      <c r="H132" s="31">
        <v>2.83</v>
      </c>
      <c r="I132" s="43" t="s">
        <v>121</v>
      </c>
    </row>
    <row r="133" spans="1:12" x14ac:dyDescent="0.35">
      <c r="A133" s="44">
        <v>42406</v>
      </c>
      <c r="C133" s="29" t="s">
        <v>65</v>
      </c>
      <c r="D133" s="30" t="s">
        <v>12</v>
      </c>
      <c r="E133" s="29" t="s">
        <v>47</v>
      </c>
      <c r="F133" s="30" t="s">
        <v>93</v>
      </c>
      <c r="G133" s="30">
        <v>0</v>
      </c>
      <c r="H133" s="31">
        <v>2.97</v>
      </c>
      <c r="I133" s="43" t="s">
        <v>27</v>
      </c>
    </row>
    <row r="134" spans="1:12" x14ac:dyDescent="0.35">
      <c r="A134" s="44">
        <v>42406</v>
      </c>
      <c r="C134" s="29" t="s">
        <v>48</v>
      </c>
      <c r="D134" s="30" t="s">
        <v>12</v>
      </c>
      <c r="E134" s="29" t="s">
        <v>38</v>
      </c>
      <c r="F134" s="30" t="s">
        <v>92</v>
      </c>
      <c r="G134" s="30">
        <v>0.5</v>
      </c>
      <c r="H134" s="31">
        <v>2.2200000000000002</v>
      </c>
      <c r="I134" s="43" t="s">
        <v>127</v>
      </c>
    </row>
    <row r="135" spans="1:12" x14ac:dyDescent="0.35">
      <c r="A135" s="44">
        <v>42406</v>
      </c>
      <c r="C135" s="29" t="s">
        <v>68</v>
      </c>
      <c r="D135" s="30" t="s">
        <v>12</v>
      </c>
      <c r="E135" s="29" t="s">
        <v>95</v>
      </c>
      <c r="F135" s="30" t="s">
        <v>92</v>
      </c>
      <c r="H135" s="31">
        <v>2.21</v>
      </c>
      <c r="I135" s="43" t="s">
        <v>127</v>
      </c>
    </row>
    <row r="136" spans="1:12" x14ac:dyDescent="0.35">
      <c r="A136" s="44">
        <v>42406</v>
      </c>
      <c r="C136" s="29" t="s">
        <v>21</v>
      </c>
      <c r="D136" s="30" t="s">
        <v>12</v>
      </c>
      <c r="E136" s="29" t="s">
        <v>128</v>
      </c>
      <c r="F136" s="30" t="s">
        <v>93</v>
      </c>
      <c r="G136" s="30">
        <v>0</v>
      </c>
      <c r="H136" s="31">
        <v>3.23</v>
      </c>
      <c r="I136" s="43" t="s">
        <v>121</v>
      </c>
    </row>
    <row r="137" spans="1:12" x14ac:dyDescent="0.35">
      <c r="A137" s="42">
        <v>42406</v>
      </c>
      <c r="B137" s="41"/>
      <c r="C137" s="40" t="s">
        <v>113</v>
      </c>
      <c r="D137" s="39" t="s">
        <v>12</v>
      </c>
      <c r="E137" s="40" t="s">
        <v>45</v>
      </c>
      <c r="F137" s="39" t="s">
        <v>93</v>
      </c>
      <c r="G137" s="39">
        <v>0</v>
      </c>
      <c r="H137" s="38">
        <v>3.21</v>
      </c>
      <c r="I137" s="37" t="s">
        <v>121</v>
      </c>
      <c r="J137" s="36">
        <v>9</v>
      </c>
      <c r="K137" s="35">
        <f>SUM(H135+H134+2)</f>
        <v>6.43</v>
      </c>
      <c r="L137" s="34">
        <f>SUM(K137-J137)</f>
        <v>-2.5700000000000003</v>
      </c>
    </row>
    <row r="138" spans="1:12" x14ac:dyDescent="0.35">
      <c r="A138" s="50">
        <v>42414</v>
      </c>
      <c r="B138" s="49"/>
      <c r="C138" s="48" t="s">
        <v>29</v>
      </c>
      <c r="D138" s="47" t="s">
        <v>12</v>
      </c>
      <c r="E138" s="48" t="s">
        <v>60</v>
      </c>
      <c r="F138" s="47" t="s">
        <v>92</v>
      </c>
      <c r="G138" s="47">
        <v>0.5</v>
      </c>
      <c r="H138" s="46">
        <v>2.08</v>
      </c>
      <c r="I138" s="45" t="s">
        <v>121</v>
      </c>
    </row>
    <row r="139" spans="1:12" x14ac:dyDescent="0.35">
      <c r="A139" s="44">
        <v>42413</v>
      </c>
      <c r="C139" s="29" t="s">
        <v>49</v>
      </c>
      <c r="D139" s="30" t="s">
        <v>12</v>
      </c>
      <c r="E139" s="29" t="s">
        <v>36</v>
      </c>
      <c r="F139" s="30" t="s">
        <v>93</v>
      </c>
      <c r="H139" s="31">
        <v>7.28</v>
      </c>
      <c r="I139" s="43" t="s">
        <v>127</v>
      </c>
    </row>
    <row r="140" spans="1:12" x14ac:dyDescent="0.35">
      <c r="A140" s="44">
        <v>42413</v>
      </c>
      <c r="C140" s="29" t="s">
        <v>81</v>
      </c>
      <c r="D140" s="30" t="s">
        <v>12</v>
      </c>
      <c r="E140" s="29" t="s">
        <v>104</v>
      </c>
      <c r="F140" s="30" t="s">
        <v>92</v>
      </c>
      <c r="H140" s="31">
        <v>2.33</v>
      </c>
      <c r="I140" s="43" t="s">
        <v>121</v>
      </c>
    </row>
    <row r="141" spans="1:12" x14ac:dyDescent="0.35">
      <c r="A141" s="44">
        <v>42413</v>
      </c>
      <c r="C141" s="29" t="s">
        <v>95</v>
      </c>
      <c r="D141" s="30" t="s">
        <v>12</v>
      </c>
      <c r="E141" s="29" t="s">
        <v>43</v>
      </c>
      <c r="F141" s="30" t="s">
        <v>93</v>
      </c>
      <c r="G141" s="30">
        <v>0</v>
      </c>
      <c r="H141" s="31">
        <v>2.33</v>
      </c>
      <c r="I141" s="43" t="s">
        <v>127</v>
      </c>
    </row>
    <row r="142" spans="1:12" x14ac:dyDescent="0.35">
      <c r="A142" s="44">
        <v>42413</v>
      </c>
      <c r="C142" s="29" t="s">
        <v>67</v>
      </c>
      <c r="D142" s="30" t="s">
        <v>12</v>
      </c>
      <c r="E142" s="29" t="s">
        <v>46</v>
      </c>
      <c r="F142" s="30" t="s">
        <v>92</v>
      </c>
      <c r="H142" s="31">
        <v>2.5499999999999998</v>
      </c>
      <c r="I142" s="43" t="s">
        <v>127</v>
      </c>
    </row>
    <row r="143" spans="1:12" x14ac:dyDescent="0.35">
      <c r="A143" s="44">
        <v>42413</v>
      </c>
      <c r="C143" s="29" t="s">
        <v>51</v>
      </c>
      <c r="D143" s="30" t="s">
        <v>12</v>
      </c>
      <c r="E143" s="29" t="s">
        <v>66</v>
      </c>
      <c r="F143" s="30" t="s">
        <v>92</v>
      </c>
      <c r="H143" s="31">
        <v>2.34</v>
      </c>
      <c r="I143" s="43" t="s">
        <v>121</v>
      </c>
    </row>
    <row r="144" spans="1:12" x14ac:dyDescent="0.35">
      <c r="A144" s="44">
        <v>42413</v>
      </c>
      <c r="C144" s="29" t="s">
        <v>41</v>
      </c>
      <c r="D144" s="30" t="s">
        <v>12</v>
      </c>
      <c r="E144" s="29" t="s">
        <v>68</v>
      </c>
      <c r="F144" s="30" t="s">
        <v>93</v>
      </c>
      <c r="H144" s="31">
        <v>3.43</v>
      </c>
      <c r="I144" s="43" t="s">
        <v>121</v>
      </c>
    </row>
    <row r="145" spans="1:12" x14ac:dyDescent="0.35">
      <c r="A145" s="42">
        <v>42413</v>
      </c>
      <c r="B145" s="41"/>
      <c r="C145" s="40" t="s">
        <v>70</v>
      </c>
      <c r="D145" s="39" t="s">
        <v>12</v>
      </c>
      <c r="E145" s="40" t="s">
        <v>69</v>
      </c>
      <c r="F145" s="39" t="s">
        <v>93</v>
      </c>
      <c r="G145" s="39">
        <v>0.5</v>
      </c>
      <c r="H145" s="38">
        <v>2.4900000000000002</v>
      </c>
      <c r="I145" s="37" t="s">
        <v>121</v>
      </c>
      <c r="J145" s="36">
        <v>8</v>
      </c>
      <c r="K145" s="35">
        <f>SUM(H142+H141+H139)</f>
        <v>12.16</v>
      </c>
      <c r="L145" s="34">
        <f>SUM(K145-J145)</f>
        <v>4.16</v>
      </c>
    </row>
    <row r="146" spans="1:12" x14ac:dyDescent="0.35">
      <c r="A146" s="50">
        <v>42416</v>
      </c>
      <c r="B146" s="49"/>
      <c r="C146" s="48" t="s">
        <v>44</v>
      </c>
      <c r="D146" s="47" t="s">
        <v>12</v>
      </c>
      <c r="E146" s="48" t="s">
        <v>111</v>
      </c>
      <c r="F146" s="47" t="s">
        <v>92</v>
      </c>
      <c r="G146" s="47"/>
      <c r="H146" s="46">
        <v>2.77</v>
      </c>
      <c r="I146" s="45" t="s">
        <v>121</v>
      </c>
    </row>
    <row r="147" spans="1:12" x14ac:dyDescent="0.35">
      <c r="A147" s="44">
        <v>42416</v>
      </c>
      <c r="C147" s="29" t="s">
        <v>66</v>
      </c>
      <c r="D147" s="30" t="s">
        <v>12</v>
      </c>
      <c r="E147" s="29" t="s">
        <v>68</v>
      </c>
      <c r="F147" s="30" t="s">
        <v>93</v>
      </c>
      <c r="G147" s="30">
        <v>0</v>
      </c>
      <c r="H147" s="31">
        <v>2.92</v>
      </c>
      <c r="I147" s="43" t="s">
        <v>121</v>
      </c>
    </row>
    <row r="148" spans="1:12" x14ac:dyDescent="0.35">
      <c r="A148" s="44">
        <v>42416</v>
      </c>
      <c r="C148" s="29" t="s">
        <v>95</v>
      </c>
      <c r="D148" s="30" t="s">
        <v>12</v>
      </c>
      <c r="E148" s="29" t="s">
        <v>89</v>
      </c>
      <c r="F148" s="30" t="s">
        <v>93</v>
      </c>
      <c r="G148" s="30">
        <v>0</v>
      </c>
      <c r="H148" s="31">
        <v>2.29</v>
      </c>
      <c r="I148" s="43" t="s">
        <v>27</v>
      </c>
    </row>
    <row r="149" spans="1:12" x14ac:dyDescent="0.35">
      <c r="A149" s="42">
        <v>42416</v>
      </c>
      <c r="B149" s="41"/>
      <c r="C149" s="40" t="s">
        <v>70</v>
      </c>
      <c r="D149" s="39" t="s">
        <v>12</v>
      </c>
      <c r="E149" s="40" t="s">
        <v>102</v>
      </c>
      <c r="F149" s="39" t="s">
        <v>93</v>
      </c>
      <c r="G149" s="39">
        <v>0.5</v>
      </c>
      <c r="H149" s="38">
        <v>2.0099999999999998</v>
      </c>
      <c r="I149" s="37" t="s">
        <v>127</v>
      </c>
      <c r="J149" s="36">
        <v>4</v>
      </c>
      <c r="K149" s="35">
        <v>3.01</v>
      </c>
      <c r="L149" s="34">
        <f>SUM(K149-J149)</f>
        <v>-0.99000000000000021</v>
      </c>
    </row>
    <row r="150" spans="1:12" x14ac:dyDescent="0.35">
      <c r="A150" s="50">
        <v>42420</v>
      </c>
      <c r="B150" s="49"/>
      <c r="C150" s="48" t="s">
        <v>35</v>
      </c>
      <c r="D150" s="47" t="s">
        <v>12</v>
      </c>
      <c r="E150" s="48" t="s">
        <v>49</v>
      </c>
      <c r="F150" s="47" t="s">
        <v>92</v>
      </c>
      <c r="G150" s="47">
        <v>0</v>
      </c>
      <c r="H150" s="46">
        <v>2.2799999999999998</v>
      </c>
      <c r="I150" s="45" t="s">
        <v>121</v>
      </c>
    </row>
    <row r="151" spans="1:12" x14ac:dyDescent="0.35">
      <c r="A151" s="44">
        <v>42420</v>
      </c>
      <c r="C151" s="29" t="s">
        <v>33</v>
      </c>
      <c r="D151" s="30" t="s">
        <v>12</v>
      </c>
      <c r="E151" s="29" t="s">
        <v>17</v>
      </c>
      <c r="F151" s="30" t="s">
        <v>93</v>
      </c>
      <c r="G151" s="30">
        <v>0.5</v>
      </c>
      <c r="H151" s="31">
        <v>2.2799999999999998</v>
      </c>
      <c r="I151" s="43" t="s">
        <v>121</v>
      </c>
    </row>
    <row r="152" spans="1:12" x14ac:dyDescent="0.35">
      <c r="A152" s="44">
        <v>42420</v>
      </c>
      <c r="C152" s="29" t="s">
        <v>104</v>
      </c>
      <c r="D152" s="30" t="s">
        <v>12</v>
      </c>
      <c r="E152" s="29" t="s">
        <v>47</v>
      </c>
      <c r="F152" s="30" t="s">
        <v>93</v>
      </c>
      <c r="G152" s="30">
        <v>0.5</v>
      </c>
      <c r="H152" s="31">
        <v>1.98</v>
      </c>
      <c r="I152" s="43" t="s">
        <v>121</v>
      </c>
    </row>
    <row r="153" spans="1:12" x14ac:dyDescent="0.35">
      <c r="A153" s="44">
        <v>42420</v>
      </c>
      <c r="C153" s="29" t="s">
        <v>36</v>
      </c>
      <c r="D153" s="30" t="s">
        <v>12</v>
      </c>
      <c r="E153" s="29" t="s">
        <v>107</v>
      </c>
      <c r="F153" s="30" t="s">
        <v>92</v>
      </c>
      <c r="G153" s="30">
        <v>0</v>
      </c>
      <c r="H153" s="31">
        <v>2.25</v>
      </c>
      <c r="I153" s="43" t="s">
        <v>121</v>
      </c>
    </row>
    <row r="154" spans="1:12" x14ac:dyDescent="0.35">
      <c r="A154" s="44">
        <v>42420</v>
      </c>
      <c r="C154" s="29" t="s">
        <v>24</v>
      </c>
      <c r="D154" s="30" t="s">
        <v>12</v>
      </c>
      <c r="E154" s="29" t="s">
        <v>95</v>
      </c>
      <c r="F154" s="30" t="s">
        <v>92</v>
      </c>
      <c r="H154" s="31">
        <v>2.12</v>
      </c>
      <c r="I154" s="43" t="s">
        <v>127</v>
      </c>
    </row>
    <row r="155" spans="1:12" x14ac:dyDescent="0.35">
      <c r="A155" s="42">
        <v>42420</v>
      </c>
      <c r="B155" s="41"/>
      <c r="C155" s="40" t="s">
        <v>111</v>
      </c>
      <c r="D155" s="39" t="s">
        <v>12</v>
      </c>
      <c r="E155" s="40" t="s">
        <v>67</v>
      </c>
      <c r="F155" s="39" t="s">
        <v>93</v>
      </c>
      <c r="G155" s="39"/>
      <c r="H155" s="38">
        <v>2.59</v>
      </c>
      <c r="I155" s="37" t="s">
        <v>121</v>
      </c>
      <c r="J155" s="35">
        <v>6</v>
      </c>
      <c r="K155" s="35">
        <v>2.12</v>
      </c>
      <c r="L155" s="34">
        <f>SUM(K155-J155)</f>
        <v>-3.88</v>
      </c>
    </row>
    <row r="156" spans="1:12" x14ac:dyDescent="0.35">
      <c r="A156" s="50">
        <v>42423</v>
      </c>
      <c r="B156" s="49"/>
      <c r="C156" s="48" t="s">
        <v>36</v>
      </c>
      <c r="D156" s="47" t="s">
        <v>12</v>
      </c>
      <c r="E156" s="48" t="s">
        <v>104</v>
      </c>
      <c r="F156" s="47" t="s">
        <v>92</v>
      </c>
      <c r="G156" s="47">
        <v>0</v>
      </c>
      <c r="H156" s="46">
        <v>2.2799999999999998</v>
      </c>
      <c r="I156" s="45" t="s">
        <v>27</v>
      </c>
    </row>
    <row r="157" spans="1:12" x14ac:dyDescent="0.35">
      <c r="A157" s="44">
        <v>42423</v>
      </c>
      <c r="C157" s="29" t="s">
        <v>49</v>
      </c>
      <c r="D157" s="30" t="s">
        <v>12</v>
      </c>
      <c r="E157" s="29" t="s">
        <v>88</v>
      </c>
      <c r="F157" s="30" t="s">
        <v>93</v>
      </c>
      <c r="G157" s="30">
        <v>0.5</v>
      </c>
      <c r="H157" s="31">
        <v>2.04</v>
      </c>
      <c r="I157" s="43" t="s">
        <v>121</v>
      </c>
    </row>
    <row r="158" spans="1:12" x14ac:dyDescent="0.35">
      <c r="A158" s="44">
        <v>42423</v>
      </c>
      <c r="C158" s="29" t="s">
        <v>105</v>
      </c>
      <c r="D158" s="30" t="s">
        <v>12</v>
      </c>
      <c r="E158" s="29" t="s">
        <v>102</v>
      </c>
      <c r="F158" s="30" t="s">
        <v>93</v>
      </c>
      <c r="G158" s="30">
        <v>0.5</v>
      </c>
      <c r="H158" s="31">
        <v>1.99</v>
      </c>
      <c r="I158" s="43" t="s">
        <v>121</v>
      </c>
    </row>
    <row r="159" spans="1:12" x14ac:dyDescent="0.35">
      <c r="A159" s="42">
        <v>42423</v>
      </c>
      <c r="B159" s="41"/>
      <c r="C159" s="40" t="s">
        <v>106</v>
      </c>
      <c r="D159" s="39" t="s">
        <v>12</v>
      </c>
      <c r="E159" s="40" t="s">
        <v>109</v>
      </c>
      <c r="F159" s="39" t="s">
        <v>93</v>
      </c>
      <c r="G159" s="39"/>
      <c r="H159" s="38">
        <v>2.08</v>
      </c>
      <c r="I159" s="37" t="s">
        <v>121</v>
      </c>
      <c r="J159" s="36">
        <v>4</v>
      </c>
      <c r="K159" s="35">
        <v>1</v>
      </c>
      <c r="L159" s="34">
        <v>-3</v>
      </c>
    </row>
    <row r="160" spans="1:12" x14ac:dyDescent="0.35">
      <c r="A160" s="50">
        <v>42427</v>
      </c>
      <c r="B160" s="49"/>
      <c r="C160" s="48" t="s">
        <v>63</v>
      </c>
      <c r="D160" s="47" t="s">
        <v>12</v>
      </c>
      <c r="E160" s="48" t="s">
        <v>77</v>
      </c>
      <c r="F160" s="47" t="s">
        <v>92</v>
      </c>
      <c r="G160" s="47"/>
      <c r="H160" s="46">
        <v>2.89</v>
      </c>
      <c r="I160" s="45" t="s">
        <v>121</v>
      </c>
    </row>
    <row r="161" spans="1:12" x14ac:dyDescent="0.35">
      <c r="A161" s="44">
        <v>42427</v>
      </c>
      <c r="C161" s="29" t="s">
        <v>47</v>
      </c>
      <c r="D161" s="30" t="s">
        <v>12</v>
      </c>
      <c r="E161" s="29" t="s">
        <v>49</v>
      </c>
      <c r="F161" s="30" t="s">
        <v>92</v>
      </c>
      <c r="G161" s="30">
        <v>0</v>
      </c>
      <c r="H161" s="31">
        <v>2.85</v>
      </c>
      <c r="I161" s="43" t="s">
        <v>127</v>
      </c>
    </row>
    <row r="162" spans="1:12" x14ac:dyDescent="0.35">
      <c r="A162" s="44">
        <v>42427</v>
      </c>
      <c r="C162" s="29" t="s">
        <v>17</v>
      </c>
      <c r="D162" s="30" t="s">
        <v>12</v>
      </c>
      <c r="E162" s="29" t="s">
        <v>65</v>
      </c>
      <c r="F162" s="30" t="s">
        <v>92</v>
      </c>
      <c r="G162" s="30">
        <v>0.5</v>
      </c>
      <c r="H162" s="31">
        <v>1.96</v>
      </c>
      <c r="I162" s="43" t="s">
        <v>121</v>
      </c>
    </row>
    <row r="163" spans="1:12" x14ac:dyDescent="0.35">
      <c r="A163" s="44">
        <v>42427</v>
      </c>
      <c r="C163" s="29" t="s">
        <v>64</v>
      </c>
      <c r="D163" s="30" t="s">
        <v>12</v>
      </c>
      <c r="E163" s="29" t="s">
        <v>35</v>
      </c>
      <c r="F163" s="30" t="s">
        <v>93</v>
      </c>
      <c r="H163" s="31">
        <v>2.6</v>
      </c>
      <c r="I163" s="43" t="s">
        <v>121</v>
      </c>
    </row>
    <row r="164" spans="1:12" x14ac:dyDescent="0.35">
      <c r="A164" s="44">
        <v>42426</v>
      </c>
      <c r="C164" s="29" t="s">
        <v>52</v>
      </c>
      <c r="D164" s="30" t="s">
        <v>12</v>
      </c>
      <c r="E164" s="29" t="s">
        <v>68</v>
      </c>
      <c r="F164" s="30" t="s">
        <v>93</v>
      </c>
      <c r="G164" s="30">
        <v>0</v>
      </c>
      <c r="H164" s="31">
        <v>2.48</v>
      </c>
      <c r="I164" s="43" t="s">
        <v>121</v>
      </c>
    </row>
    <row r="165" spans="1:12" x14ac:dyDescent="0.35">
      <c r="A165" s="44">
        <v>42427</v>
      </c>
      <c r="C165" s="29" t="s">
        <v>95</v>
      </c>
      <c r="D165" s="30" t="s">
        <v>12</v>
      </c>
      <c r="E165" s="29" t="s">
        <v>20</v>
      </c>
      <c r="F165" s="30" t="s">
        <v>93</v>
      </c>
      <c r="G165" s="30">
        <v>0</v>
      </c>
      <c r="H165" s="31">
        <v>2.31</v>
      </c>
      <c r="I165" s="43" t="s">
        <v>27</v>
      </c>
    </row>
    <row r="166" spans="1:12" x14ac:dyDescent="0.35">
      <c r="A166" s="44">
        <v>42427</v>
      </c>
      <c r="C166" s="29" t="s">
        <v>70</v>
      </c>
      <c r="D166" s="30" t="s">
        <v>12</v>
      </c>
      <c r="E166" s="29" t="s">
        <v>32</v>
      </c>
      <c r="F166" s="30" t="s">
        <v>93</v>
      </c>
      <c r="G166" s="30">
        <v>0.5</v>
      </c>
      <c r="H166" s="31">
        <v>2.27</v>
      </c>
      <c r="I166" s="43" t="s">
        <v>127</v>
      </c>
    </row>
    <row r="167" spans="1:12" x14ac:dyDescent="0.35">
      <c r="A167" s="44">
        <v>42427</v>
      </c>
      <c r="C167" s="29" t="s">
        <v>103</v>
      </c>
      <c r="D167" s="30" t="s">
        <v>12</v>
      </c>
      <c r="E167" s="29" t="s">
        <v>69</v>
      </c>
      <c r="F167" s="30" t="s">
        <v>93</v>
      </c>
      <c r="G167" s="30">
        <v>0.5</v>
      </c>
      <c r="H167" s="31">
        <v>2.5</v>
      </c>
      <c r="I167" s="43" t="s">
        <v>121</v>
      </c>
    </row>
    <row r="168" spans="1:12" x14ac:dyDescent="0.35">
      <c r="A168" s="42">
        <v>42427</v>
      </c>
      <c r="B168" s="41"/>
      <c r="C168" s="40" t="s">
        <v>83</v>
      </c>
      <c r="D168" s="39" t="s">
        <v>12</v>
      </c>
      <c r="E168" s="40" t="s">
        <v>21</v>
      </c>
      <c r="F168" s="39" t="s">
        <v>93</v>
      </c>
      <c r="G168" s="39">
        <v>0.5</v>
      </c>
      <c r="H168" s="38">
        <v>2.41</v>
      </c>
      <c r="I168" s="37" t="s">
        <v>121</v>
      </c>
      <c r="J168" s="36">
        <v>9</v>
      </c>
      <c r="K168" s="35">
        <f>SUM(H166+H161+1)</f>
        <v>6.12</v>
      </c>
      <c r="L168" s="34">
        <f>SUM(K168-J168)</f>
        <v>-2.88</v>
      </c>
    </row>
    <row r="169" spans="1:12" x14ac:dyDescent="0.35">
      <c r="A169" s="50">
        <v>42431</v>
      </c>
      <c r="B169" s="49"/>
      <c r="C169" s="48" t="s">
        <v>96</v>
      </c>
      <c r="D169" s="47" t="s">
        <v>12</v>
      </c>
      <c r="E169" s="48" t="s">
        <v>80</v>
      </c>
      <c r="F169" s="47" t="s">
        <v>92</v>
      </c>
      <c r="G169" s="47"/>
      <c r="H169" s="46">
        <v>2.0299999999999998</v>
      </c>
      <c r="I169" s="45" t="s">
        <v>127</v>
      </c>
    </row>
    <row r="170" spans="1:12" x14ac:dyDescent="0.35">
      <c r="A170" s="44">
        <v>42431</v>
      </c>
      <c r="C170" s="29" t="s">
        <v>60</v>
      </c>
      <c r="D170" s="30" t="s">
        <v>12</v>
      </c>
      <c r="E170" s="29" t="s">
        <v>62</v>
      </c>
      <c r="F170" s="30" t="s">
        <v>93</v>
      </c>
      <c r="H170" s="31">
        <v>2.83</v>
      </c>
      <c r="I170" s="43" t="s">
        <v>121</v>
      </c>
    </row>
    <row r="171" spans="1:12" x14ac:dyDescent="0.35">
      <c r="A171" s="44">
        <v>42430</v>
      </c>
      <c r="C171" s="29" t="s">
        <v>69</v>
      </c>
      <c r="D171" s="30" t="s">
        <v>12</v>
      </c>
      <c r="E171" s="29" t="s">
        <v>74</v>
      </c>
      <c r="F171" s="30" t="s">
        <v>92</v>
      </c>
      <c r="G171" s="30">
        <v>0</v>
      </c>
      <c r="H171" s="31">
        <v>2.2400000000000002</v>
      </c>
      <c r="I171" s="43" t="s">
        <v>127</v>
      </c>
    </row>
    <row r="172" spans="1:12" x14ac:dyDescent="0.35">
      <c r="A172" s="44">
        <v>42430</v>
      </c>
      <c r="C172" s="29" t="s">
        <v>15</v>
      </c>
      <c r="D172" s="30" t="s">
        <v>12</v>
      </c>
      <c r="E172" s="29" t="s">
        <v>45</v>
      </c>
      <c r="F172" s="30" t="s">
        <v>93</v>
      </c>
      <c r="G172" s="30">
        <v>0</v>
      </c>
      <c r="H172" s="31">
        <v>2.89</v>
      </c>
      <c r="I172" s="43" t="s">
        <v>121</v>
      </c>
    </row>
    <row r="173" spans="1:12" x14ac:dyDescent="0.35">
      <c r="A173" s="42">
        <v>42430</v>
      </c>
      <c r="B173" s="41"/>
      <c r="C173" s="40" t="s">
        <v>22</v>
      </c>
      <c r="D173" s="39" t="s">
        <v>12</v>
      </c>
      <c r="E173" s="40" t="s">
        <v>128</v>
      </c>
      <c r="F173" s="39" t="s">
        <v>93</v>
      </c>
      <c r="G173" s="39">
        <v>0.5</v>
      </c>
      <c r="H173" s="38">
        <v>2.09</v>
      </c>
      <c r="I173" s="37" t="s">
        <v>127</v>
      </c>
      <c r="J173" s="36">
        <v>5</v>
      </c>
      <c r="K173" s="35">
        <f>SUM(H173+H171+H169)</f>
        <v>6.3599999999999994</v>
      </c>
      <c r="L173" s="34">
        <v>1.36</v>
      </c>
    </row>
    <row r="174" spans="1:12" x14ac:dyDescent="0.35">
      <c r="A174" s="50">
        <v>42434</v>
      </c>
      <c r="B174" s="49"/>
      <c r="C174" s="48" t="s">
        <v>77</v>
      </c>
      <c r="D174" s="47" t="s">
        <v>12</v>
      </c>
      <c r="E174" s="48" t="s">
        <v>96</v>
      </c>
      <c r="F174" s="47" t="s">
        <v>93</v>
      </c>
      <c r="G174" s="47">
        <v>0.5</v>
      </c>
      <c r="H174" s="46">
        <v>2.8</v>
      </c>
      <c r="I174" s="45" t="s">
        <v>127</v>
      </c>
    </row>
    <row r="175" spans="1:12" x14ac:dyDescent="0.35">
      <c r="A175" s="44">
        <v>42435</v>
      </c>
      <c r="C175" s="29" t="s">
        <v>57</v>
      </c>
      <c r="D175" s="30" t="s">
        <v>12</v>
      </c>
      <c r="E175" s="29" t="s">
        <v>60</v>
      </c>
      <c r="F175" s="30" t="s">
        <v>92</v>
      </c>
      <c r="G175" s="30">
        <v>0</v>
      </c>
      <c r="H175" s="31">
        <v>2.64</v>
      </c>
      <c r="I175" s="43" t="s">
        <v>121</v>
      </c>
    </row>
    <row r="176" spans="1:12" x14ac:dyDescent="0.35">
      <c r="A176" s="44">
        <v>42434</v>
      </c>
      <c r="C176" s="29" t="s">
        <v>107</v>
      </c>
      <c r="D176" s="30" t="s">
        <v>12</v>
      </c>
      <c r="E176" s="29" t="s">
        <v>97</v>
      </c>
      <c r="F176" s="30" t="s">
        <v>93</v>
      </c>
      <c r="G176" s="30">
        <v>0</v>
      </c>
      <c r="H176" s="31">
        <v>2.37</v>
      </c>
      <c r="I176" s="43" t="s">
        <v>127</v>
      </c>
    </row>
    <row r="177" spans="1:12" x14ac:dyDescent="0.35">
      <c r="A177" s="42">
        <v>42434</v>
      </c>
      <c r="B177" s="41"/>
      <c r="C177" s="40" t="s">
        <v>41</v>
      </c>
      <c r="D177" s="39" t="s">
        <v>12</v>
      </c>
      <c r="E177" s="40" t="s">
        <v>67</v>
      </c>
      <c r="F177" s="39" t="s">
        <v>93</v>
      </c>
      <c r="G177" s="39">
        <v>0</v>
      </c>
      <c r="H177" s="38">
        <v>2.5</v>
      </c>
      <c r="I177" s="37" t="s">
        <v>27</v>
      </c>
      <c r="J177" s="36">
        <v>4</v>
      </c>
      <c r="K177" s="35">
        <f>SUM(H176+H174+1)</f>
        <v>6.17</v>
      </c>
      <c r="L177" s="34">
        <v>2.17</v>
      </c>
    </row>
    <row r="178" spans="1:12" x14ac:dyDescent="0.35">
      <c r="A178" s="50">
        <v>42437</v>
      </c>
      <c r="B178" s="49"/>
      <c r="C178" s="48" t="s">
        <v>47</v>
      </c>
      <c r="D178" s="47" t="s">
        <v>12</v>
      </c>
      <c r="E178" s="48" t="s">
        <v>107</v>
      </c>
      <c r="F178" s="47" t="s">
        <v>92</v>
      </c>
      <c r="G178" s="47"/>
      <c r="H178" s="46">
        <v>2.69</v>
      </c>
      <c r="I178" s="45" t="s">
        <v>127</v>
      </c>
    </row>
    <row r="179" spans="1:12" x14ac:dyDescent="0.35">
      <c r="A179" s="44">
        <v>42437</v>
      </c>
      <c r="C179" s="29" t="s">
        <v>104</v>
      </c>
      <c r="D179" s="30" t="s">
        <v>12</v>
      </c>
      <c r="E179" s="29" t="s">
        <v>65</v>
      </c>
      <c r="F179" s="30" t="s">
        <v>93</v>
      </c>
      <c r="G179" s="30">
        <v>0</v>
      </c>
      <c r="H179" s="31">
        <v>3</v>
      </c>
      <c r="I179" s="43" t="s">
        <v>121</v>
      </c>
    </row>
    <row r="180" spans="1:12" x14ac:dyDescent="0.35">
      <c r="A180" s="44">
        <v>42437</v>
      </c>
      <c r="C180" s="29" t="s">
        <v>78</v>
      </c>
      <c r="D180" s="30" t="s">
        <v>12</v>
      </c>
      <c r="E180" s="29" t="s">
        <v>108</v>
      </c>
      <c r="F180" s="30" t="s">
        <v>93</v>
      </c>
      <c r="G180" s="30">
        <v>0.5</v>
      </c>
      <c r="H180" s="31">
        <v>2.0299999999999998</v>
      </c>
      <c r="I180" s="43" t="s">
        <v>127</v>
      </c>
    </row>
    <row r="181" spans="1:12" x14ac:dyDescent="0.35">
      <c r="A181" s="44">
        <v>42437</v>
      </c>
      <c r="C181" s="29" t="s">
        <v>17</v>
      </c>
      <c r="D181" s="30" t="s">
        <v>12</v>
      </c>
      <c r="E181" s="29" t="s">
        <v>36</v>
      </c>
      <c r="F181" s="30" t="s">
        <v>93</v>
      </c>
      <c r="H181" s="31">
        <v>2.92</v>
      </c>
      <c r="I181" s="43" t="s">
        <v>121</v>
      </c>
    </row>
    <row r="182" spans="1:12" x14ac:dyDescent="0.35">
      <c r="A182" s="42">
        <v>42437</v>
      </c>
      <c r="B182" s="41"/>
      <c r="C182" s="40" t="s">
        <v>33</v>
      </c>
      <c r="D182" s="39" t="s">
        <v>12</v>
      </c>
      <c r="E182" s="40" t="s">
        <v>53</v>
      </c>
      <c r="F182" s="39" t="s">
        <v>93</v>
      </c>
      <c r="G182" s="39"/>
      <c r="H182" s="38">
        <v>2.4300000000000002</v>
      </c>
      <c r="I182" s="37" t="s">
        <v>127</v>
      </c>
      <c r="J182" s="36">
        <v>5</v>
      </c>
      <c r="K182" s="35">
        <f>SUM(H182+H180+H178)</f>
        <v>7.15</v>
      </c>
      <c r="L182" s="34">
        <v>2.15</v>
      </c>
    </row>
    <row r="183" spans="1:12" x14ac:dyDescent="0.35">
      <c r="A183" s="50">
        <v>42441</v>
      </c>
      <c r="B183" s="49"/>
      <c r="C183" s="48" t="s">
        <v>104</v>
      </c>
      <c r="D183" s="47" t="s">
        <v>12</v>
      </c>
      <c r="E183" s="48" t="s">
        <v>53</v>
      </c>
      <c r="F183" s="47" t="s">
        <v>93</v>
      </c>
      <c r="G183" s="47"/>
      <c r="H183" s="46">
        <v>2.67</v>
      </c>
      <c r="I183" s="45" t="s">
        <v>127</v>
      </c>
    </row>
    <row r="184" spans="1:12" x14ac:dyDescent="0.35">
      <c r="A184" s="44">
        <v>42441</v>
      </c>
      <c r="C184" s="29" t="s">
        <v>100</v>
      </c>
      <c r="D184" s="30" t="s">
        <v>12</v>
      </c>
      <c r="E184" s="29" t="s">
        <v>36</v>
      </c>
      <c r="F184" s="30" t="s">
        <v>93</v>
      </c>
      <c r="G184" s="30">
        <v>1</v>
      </c>
      <c r="H184" s="31">
        <v>2.39</v>
      </c>
      <c r="I184" s="43" t="s">
        <v>127</v>
      </c>
    </row>
    <row r="185" spans="1:12" x14ac:dyDescent="0.35">
      <c r="A185" s="44">
        <v>42441</v>
      </c>
      <c r="C185" s="29" t="s">
        <v>46</v>
      </c>
      <c r="D185" s="30" t="s">
        <v>12</v>
      </c>
      <c r="E185" s="29" t="s">
        <v>68</v>
      </c>
      <c r="F185" s="30" t="s">
        <v>93</v>
      </c>
      <c r="G185" s="30">
        <v>0.5</v>
      </c>
      <c r="H185" s="31">
        <v>2.12</v>
      </c>
      <c r="I185" s="43" t="s">
        <v>127</v>
      </c>
    </row>
    <row r="186" spans="1:12" x14ac:dyDescent="0.35">
      <c r="A186" s="44">
        <v>42441</v>
      </c>
      <c r="C186" s="29" t="s">
        <v>20</v>
      </c>
      <c r="D186" s="30" t="s">
        <v>12</v>
      </c>
      <c r="E186" s="29" t="s">
        <v>41</v>
      </c>
      <c r="F186" s="30" t="s">
        <v>92</v>
      </c>
      <c r="G186" s="30">
        <v>0</v>
      </c>
      <c r="H186" s="31">
        <v>2.25</v>
      </c>
      <c r="I186" s="43" t="s">
        <v>27</v>
      </c>
    </row>
    <row r="187" spans="1:12" x14ac:dyDescent="0.35">
      <c r="A187" s="44">
        <v>42441</v>
      </c>
      <c r="C187" s="29" t="s">
        <v>70</v>
      </c>
      <c r="D187" s="30" t="s">
        <v>12</v>
      </c>
      <c r="E187" s="29" t="s">
        <v>109</v>
      </c>
      <c r="F187" s="30" t="s">
        <v>93</v>
      </c>
      <c r="G187" s="30">
        <v>0</v>
      </c>
      <c r="H187" s="31">
        <v>2.52</v>
      </c>
      <c r="I187" s="43" t="s">
        <v>121</v>
      </c>
    </row>
    <row r="188" spans="1:12" x14ac:dyDescent="0.35">
      <c r="A188" s="44">
        <v>42441</v>
      </c>
      <c r="C188" s="29" t="s">
        <v>15</v>
      </c>
      <c r="D188" s="30" t="s">
        <v>12</v>
      </c>
      <c r="E188" s="29" t="s">
        <v>69</v>
      </c>
      <c r="F188" s="30" t="s">
        <v>93</v>
      </c>
      <c r="G188" s="30">
        <v>0.5</v>
      </c>
      <c r="H188" s="31">
        <v>2.17</v>
      </c>
      <c r="I188" s="43" t="s">
        <v>127</v>
      </c>
    </row>
    <row r="189" spans="1:12" x14ac:dyDescent="0.35">
      <c r="A189" s="44">
        <v>42441</v>
      </c>
      <c r="C189" s="29" t="s">
        <v>45</v>
      </c>
      <c r="D189" s="30" t="s">
        <v>12</v>
      </c>
      <c r="E189" s="29" t="s">
        <v>105</v>
      </c>
      <c r="F189" s="30" t="s">
        <v>92</v>
      </c>
      <c r="G189" s="30">
        <v>0</v>
      </c>
      <c r="H189" s="31">
        <v>2.59</v>
      </c>
      <c r="I189" s="43" t="s">
        <v>127</v>
      </c>
    </row>
    <row r="190" spans="1:12" x14ac:dyDescent="0.35">
      <c r="A190" s="42">
        <v>42441</v>
      </c>
      <c r="B190" s="41"/>
      <c r="C190" s="40" t="s">
        <v>83</v>
      </c>
      <c r="D190" s="39" t="s">
        <v>12</v>
      </c>
      <c r="E190" s="40" t="s">
        <v>74</v>
      </c>
      <c r="F190" s="39" t="s">
        <v>93</v>
      </c>
      <c r="G190" s="39">
        <v>0.5</v>
      </c>
      <c r="H190" s="38">
        <v>2.77</v>
      </c>
      <c r="I190" s="37" t="s">
        <v>127</v>
      </c>
      <c r="J190" s="36">
        <v>8</v>
      </c>
      <c r="K190" s="35">
        <f>SUM(H190+H189+H188+H185+H184+1+H183)</f>
        <v>15.709999999999999</v>
      </c>
      <c r="L190" s="34">
        <f>SUM(K190-J190)</f>
        <v>7.7099999999999991</v>
      </c>
    </row>
    <row r="191" spans="1:12" x14ac:dyDescent="0.35">
      <c r="A191" s="50">
        <v>42444</v>
      </c>
      <c r="B191" s="49"/>
      <c r="C191" s="48" t="s">
        <v>30</v>
      </c>
      <c r="D191" s="47" t="s">
        <v>12</v>
      </c>
      <c r="E191" s="48" t="s">
        <v>128</v>
      </c>
      <c r="F191" s="47" t="s">
        <v>93</v>
      </c>
      <c r="G191" s="47">
        <v>1</v>
      </c>
      <c r="H191" s="46">
        <v>2.4500000000000002</v>
      </c>
      <c r="I191" s="45" t="s">
        <v>121</v>
      </c>
    </row>
    <row r="192" spans="1:12" x14ac:dyDescent="0.35">
      <c r="A192" s="42">
        <v>42445</v>
      </c>
      <c r="B192" s="41"/>
      <c r="C192" s="40" t="s">
        <v>70</v>
      </c>
      <c r="D192" s="39" t="s">
        <v>12</v>
      </c>
      <c r="E192" s="40" t="s">
        <v>73</v>
      </c>
      <c r="F192" s="39" t="s">
        <v>93</v>
      </c>
      <c r="G192" s="39">
        <v>0</v>
      </c>
      <c r="H192" s="38">
        <v>2.81</v>
      </c>
      <c r="I192" s="37" t="s">
        <v>27</v>
      </c>
      <c r="J192" s="36">
        <v>2</v>
      </c>
      <c r="K192" s="35">
        <v>1</v>
      </c>
      <c r="L192" s="34">
        <v>-1</v>
      </c>
    </row>
    <row r="193" spans="1:12" x14ac:dyDescent="0.35">
      <c r="A193" s="50">
        <v>42448</v>
      </c>
      <c r="B193" s="49"/>
      <c r="C193" s="48" t="s">
        <v>77</v>
      </c>
      <c r="D193" s="47" t="s">
        <v>12</v>
      </c>
      <c r="E193" s="48" t="s">
        <v>58</v>
      </c>
      <c r="F193" s="47" t="s">
        <v>93</v>
      </c>
      <c r="G193" s="47">
        <v>0.5</v>
      </c>
      <c r="H193" s="46">
        <v>2.2200000000000002</v>
      </c>
      <c r="I193" s="45" t="s">
        <v>127</v>
      </c>
    </row>
    <row r="194" spans="1:12" x14ac:dyDescent="0.35">
      <c r="A194" s="44">
        <v>42448</v>
      </c>
      <c r="C194" s="29" t="s">
        <v>57</v>
      </c>
      <c r="D194" s="30" t="s">
        <v>12</v>
      </c>
      <c r="E194" s="29" t="s">
        <v>56</v>
      </c>
      <c r="F194" s="30" t="s">
        <v>93</v>
      </c>
      <c r="H194" s="31">
        <v>2.6</v>
      </c>
      <c r="I194" s="43" t="s">
        <v>127</v>
      </c>
    </row>
    <row r="195" spans="1:12" x14ac:dyDescent="0.35">
      <c r="A195" s="44">
        <v>42448</v>
      </c>
      <c r="C195" s="29" t="s">
        <v>61</v>
      </c>
      <c r="D195" s="30" t="s">
        <v>12</v>
      </c>
      <c r="E195" s="29" t="s">
        <v>79</v>
      </c>
      <c r="F195" s="30" t="s">
        <v>92</v>
      </c>
      <c r="H195" s="31">
        <v>2.31</v>
      </c>
      <c r="I195" s="43" t="s">
        <v>121</v>
      </c>
    </row>
    <row r="196" spans="1:12" x14ac:dyDescent="0.35">
      <c r="A196" s="44">
        <v>42449</v>
      </c>
      <c r="C196" s="29" t="s">
        <v>80</v>
      </c>
      <c r="D196" s="30" t="s">
        <v>12</v>
      </c>
      <c r="E196" s="29" t="s">
        <v>59</v>
      </c>
      <c r="F196" s="30" t="s">
        <v>93</v>
      </c>
      <c r="G196" s="30">
        <v>0</v>
      </c>
      <c r="H196" s="31">
        <v>2.72</v>
      </c>
      <c r="I196" s="43" t="s">
        <v>27</v>
      </c>
    </row>
    <row r="197" spans="1:12" x14ac:dyDescent="0.35">
      <c r="A197" s="44">
        <v>42449</v>
      </c>
      <c r="C197" s="29" t="s">
        <v>63</v>
      </c>
      <c r="D197" s="30" t="s">
        <v>12</v>
      </c>
      <c r="E197" s="29" t="s">
        <v>60</v>
      </c>
      <c r="F197" s="30" t="s">
        <v>92</v>
      </c>
      <c r="H197" s="31">
        <v>2.71</v>
      </c>
      <c r="I197" s="43" t="s">
        <v>127</v>
      </c>
    </row>
    <row r="198" spans="1:12" x14ac:dyDescent="0.35">
      <c r="A198" s="44">
        <v>42448</v>
      </c>
      <c r="C198" s="29" t="s">
        <v>82</v>
      </c>
      <c r="D198" s="30" t="s">
        <v>12</v>
      </c>
      <c r="E198" s="29" t="s">
        <v>33</v>
      </c>
      <c r="F198" s="30" t="s">
        <v>92</v>
      </c>
      <c r="H198" s="31">
        <v>2.2400000000000002</v>
      </c>
      <c r="I198" s="43" t="s">
        <v>121</v>
      </c>
    </row>
    <row r="199" spans="1:12" x14ac:dyDescent="0.35">
      <c r="A199" s="44">
        <v>42448</v>
      </c>
      <c r="C199" s="29" t="s">
        <v>107</v>
      </c>
      <c r="D199" s="30" t="s">
        <v>12</v>
      </c>
      <c r="E199" s="29" t="s">
        <v>26</v>
      </c>
      <c r="F199" s="30" t="s">
        <v>93</v>
      </c>
      <c r="G199" s="30">
        <v>0.5</v>
      </c>
      <c r="H199" s="31">
        <v>2.2400000000000002</v>
      </c>
      <c r="I199" s="43" t="s">
        <v>121</v>
      </c>
    </row>
    <row r="200" spans="1:12" x14ac:dyDescent="0.35">
      <c r="A200" s="44">
        <v>42448</v>
      </c>
      <c r="C200" s="29" t="s">
        <v>36</v>
      </c>
      <c r="D200" s="30" t="s">
        <v>12</v>
      </c>
      <c r="E200" s="29" t="s">
        <v>78</v>
      </c>
      <c r="F200" s="30" t="s">
        <v>92</v>
      </c>
      <c r="G200" s="30">
        <v>0</v>
      </c>
      <c r="H200" s="31">
        <v>2.63</v>
      </c>
      <c r="I200" s="43" t="s">
        <v>121</v>
      </c>
    </row>
    <row r="201" spans="1:12" x14ac:dyDescent="0.35">
      <c r="A201" s="44">
        <v>42448</v>
      </c>
      <c r="C201" s="29" t="s">
        <v>65</v>
      </c>
      <c r="D201" s="30" t="s">
        <v>12</v>
      </c>
      <c r="E201" s="29" t="s">
        <v>97</v>
      </c>
      <c r="F201" s="30" t="s">
        <v>93</v>
      </c>
      <c r="G201" s="30">
        <v>0</v>
      </c>
      <c r="H201" s="31">
        <v>2.36</v>
      </c>
      <c r="I201" s="43" t="s">
        <v>27</v>
      </c>
    </row>
    <row r="202" spans="1:12" x14ac:dyDescent="0.35">
      <c r="A202" s="44">
        <v>42448</v>
      </c>
      <c r="C202" s="29" t="s">
        <v>41</v>
      </c>
      <c r="D202" s="30" t="s">
        <v>12</v>
      </c>
      <c r="E202" s="29" t="s">
        <v>89</v>
      </c>
      <c r="F202" s="30" t="s">
        <v>93</v>
      </c>
      <c r="G202" s="30">
        <v>0.5</v>
      </c>
      <c r="H202" s="31">
        <v>2.1</v>
      </c>
      <c r="I202" s="43" t="s">
        <v>127</v>
      </c>
    </row>
    <row r="203" spans="1:12" x14ac:dyDescent="0.35">
      <c r="A203" s="44">
        <v>42448</v>
      </c>
      <c r="C203" s="29" t="s">
        <v>105</v>
      </c>
      <c r="D203" s="30" t="s">
        <v>12</v>
      </c>
      <c r="E203" s="29" t="s">
        <v>129</v>
      </c>
      <c r="F203" s="30" t="s">
        <v>93</v>
      </c>
      <c r="G203" s="30">
        <v>1</v>
      </c>
      <c r="H203" s="31">
        <v>2.0299999999999998</v>
      </c>
      <c r="I203" s="43" t="s">
        <v>27</v>
      </c>
    </row>
    <row r="204" spans="1:12" x14ac:dyDescent="0.35">
      <c r="A204" s="44">
        <v>42448</v>
      </c>
      <c r="C204" s="29" t="s">
        <v>69</v>
      </c>
      <c r="D204" s="30" t="s">
        <v>12</v>
      </c>
      <c r="E204" s="29" t="s">
        <v>90</v>
      </c>
      <c r="F204" s="30" t="s">
        <v>92</v>
      </c>
      <c r="H204" s="31">
        <v>2.62</v>
      </c>
      <c r="I204" s="43" t="s">
        <v>121</v>
      </c>
    </row>
    <row r="205" spans="1:12" x14ac:dyDescent="0.35">
      <c r="A205" s="42">
        <v>42448</v>
      </c>
      <c r="B205" s="41"/>
      <c r="C205" s="40" t="s">
        <v>103</v>
      </c>
      <c r="D205" s="39" t="s">
        <v>12</v>
      </c>
      <c r="E205" s="40" t="s">
        <v>45</v>
      </c>
      <c r="F205" s="39" t="s">
        <v>93</v>
      </c>
      <c r="G205" s="39">
        <v>0.5</v>
      </c>
      <c r="H205" s="38">
        <v>2.16</v>
      </c>
      <c r="I205" s="37" t="s">
        <v>121</v>
      </c>
      <c r="J205" s="36">
        <v>13</v>
      </c>
      <c r="K205" s="35">
        <v>12.63</v>
      </c>
      <c r="L205" s="34">
        <v>-0.37</v>
      </c>
    </row>
    <row r="206" spans="1:12" x14ac:dyDescent="0.35">
      <c r="A206" s="50">
        <v>42454</v>
      </c>
      <c r="B206" s="49"/>
      <c r="C206" s="48" t="s">
        <v>38</v>
      </c>
      <c r="D206" s="47" t="s">
        <v>12</v>
      </c>
      <c r="E206" s="48" t="s">
        <v>68</v>
      </c>
      <c r="F206" s="47" t="s">
        <v>93</v>
      </c>
      <c r="G206" s="47">
        <v>0</v>
      </c>
      <c r="H206" s="46">
        <v>2.63</v>
      </c>
      <c r="I206" s="45" t="s">
        <v>121</v>
      </c>
    </row>
    <row r="207" spans="1:12" x14ac:dyDescent="0.35">
      <c r="A207" s="44">
        <v>42454</v>
      </c>
      <c r="C207" s="29" t="s">
        <v>83</v>
      </c>
      <c r="D207" s="30" t="s">
        <v>12</v>
      </c>
      <c r="E207" s="29" t="s">
        <v>22</v>
      </c>
      <c r="F207" s="30" t="s">
        <v>93</v>
      </c>
      <c r="G207" s="30">
        <v>0.5</v>
      </c>
      <c r="H207" s="31">
        <v>2.64</v>
      </c>
      <c r="I207" s="43" t="s">
        <v>121</v>
      </c>
    </row>
    <row r="208" spans="1:12" x14ac:dyDescent="0.35">
      <c r="A208" s="44">
        <v>42454</v>
      </c>
      <c r="C208" s="29" t="s">
        <v>106</v>
      </c>
      <c r="D208" s="30" t="s">
        <v>12</v>
      </c>
      <c r="E208" s="29" t="s">
        <v>102</v>
      </c>
      <c r="F208" s="30" t="s">
        <v>93</v>
      </c>
      <c r="H208" s="31">
        <v>2.59</v>
      </c>
      <c r="I208" s="43" t="s">
        <v>121</v>
      </c>
    </row>
    <row r="209" spans="1:12" x14ac:dyDescent="0.35">
      <c r="A209" s="44">
        <v>42454</v>
      </c>
      <c r="C209" s="29" t="s">
        <v>129</v>
      </c>
      <c r="D209" s="30" t="s">
        <v>12</v>
      </c>
      <c r="E209" s="29" t="s">
        <v>69</v>
      </c>
      <c r="F209" s="30" t="s">
        <v>93</v>
      </c>
      <c r="H209" s="31">
        <v>2.8</v>
      </c>
      <c r="I209" s="43" t="s">
        <v>121</v>
      </c>
    </row>
    <row r="210" spans="1:12" x14ac:dyDescent="0.35">
      <c r="A210" s="42">
        <v>42454</v>
      </c>
      <c r="B210" s="41"/>
      <c r="C210" s="40" t="s">
        <v>71</v>
      </c>
      <c r="D210" s="39" t="s">
        <v>12</v>
      </c>
      <c r="E210" s="40" t="s">
        <v>32</v>
      </c>
      <c r="F210" s="39" t="s">
        <v>93</v>
      </c>
      <c r="G210" s="39">
        <v>0.5</v>
      </c>
      <c r="H210" s="38">
        <v>2</v>
      </c>
      <c r="I210" s="37" t="s">
        <v>127</v>
      </c>
      <c r="J210" s="36">
        <v>5</v>
      </c>
      <c r="K210" s="35">
        <v>2</v>
      </c>
      <c r="L210" s="34">
        <v>-3</v>
      </c>
    </row>
    <row r="211" spans="1:12" x14ac:dyDescent="0.35">
      <c r="A211" s="50">
        <v>42457</v>
      </c>
      <c r="B211" s="49"/>
      <c r="C211" s="48" t="s">
        <v>24</v>
      </c>
      <c r="D211" s="47" t="s">
        <v>12</v>
      </c>
      <c r="E211" s="48" t="s">
        <v>67</v>
      </c>
      <c r="F211" s="47" t="s">
        <v>93</v>
      </c>
      <c r="G211" s="47"/>
      <c r="H211" s="46">
        <v>2.73</v>
      </c>
      <c r="I211" s="45" t="s">
        <v>127</v>
      </c>
    </row>
    <row r="212" spans="1:12" x14ac:dyDescent="0.35">
      <c r="A212" s="44">
        <v>42457</v>
      </c>
      <c r="C212" s="29" t="s">
        <v>48</v>
      </c>
      <c r="D212" s="30" t="s">
        <v>12</v>
      </c>
      <c r="E212" s="29" t="s">
        <v>66</v>
      </c>
      <c r="F212" s="30" t="s">
        <v>92</v>
      </c>
      <c r="G212" s="30">
        <v>0.5</v>
      </c>
      <c r="H212" s="31">
        <v>2.06</v>
      </c>
      <c r="I212" s="43" t="s">
        <v>121</v>
      </c>
    </row>
    <row r="213" spans="1:12" x14ac:dyDescent="0.35">
      <c r="A213" s="44">
        <v>42457</v>
      </c>
      <c r="C213" s="29" t="s">
        <v>111</v>
      </c>
      <c r="D213" s="30" t="s">
        <v>12</v>
      </c>
      <c r="E213" s="29" t="s">
        <v>89</v>
      </c>
      <c r="F213" s="30" t="s">
        <v>93</v>
      </c>
      <c r="G213" s="30">
        <v>0</v>
      </c>
      <c r="H213" s="31">
        <v>2.44</v>
      </c>
      <c r="I213" s="43" t="s">
        <v>121</v>
      </c>
    </row>
    <row r="214" spans="1:12" x14ac:dyDescent="0.35">
      <c r="A214" s="44">
        <v>42457</v>
      </c>
      <c r="C214" s="29" t="s">
        <v>32</v>
      </c>
      <c r="D214" s="30" t="s">
        <v>12</v>
      </c>
      <c r="E214" s="29" t="s">
        <v>15</v>
      </c>
      <c r="F214" s="30" t="s">
        <v>92</v>
      </c>
      <c r="G214" s="30">
        <v>0</v>
      </c>
      <c r="H214" s="31">
        <v>2.54</v>
      </c>
      <c r="I214" s="43" t="s">
        <v>127</v>
      </c>
    </row>
    <row r="215" spans="1:12" x14ac:dyDescent="0.35">
      <c r="A215" s="44">
        <v>42457</v>
      </c>
      <c r="C215" s="29" t="s">
        <v>102</v>
      </c>
      <c r="D215" s="30" t="s">
        <v>12</v>
      </c>
      <c r="E215" s="29" t="s">
        <v>50</v>
      </c>
      <c r="F215" s="30" t="s">
        <v>93</v>
      </c>
      <c r="H215" s="31">
        <v>2.61</v>
      </c>
      <c r="I215" s="43" t="s">
        <v>121</v>
      </c>
    </row>
    <row r="216" spans="1:12" x14ac:dyDescent="0.35">
      <c r="A216" s="44">
        <v>42457</v>
      </c>
      <c r="C216" s="29" t="s">
        <v>69</v>
      </c>
      <c r="D216" s="30" t="s">
        <v>12</v>
      </c>
      <c r="E216" s="29" t="s">
        <v>71</v>
      </c>
      <c r="F216" s="30" t="s">
        <v>92</v>
      </c>
      <c r="G216" s="30">
        <v>0</v>
      </c>
      <c r="H216" s="31">
        <v>2.77</v>
      </c>
      <c r="I216" s="43" t="s">
        <v>121</v>
      </c>
    </row>
    <row r="217" spans="1:12" x14ac:dyDescent="0.35">
      <c r="A217" s="44">
        <v>42457</v>
      </c>
      <c r="C217" s="29" t="s">
        <v>103</v>
      </c>
      <c r="D217" s="30" t="s">
        <v>12</v>
      </c>
      <c r="E217" s="29" t="s">
        <v>90</v>
      </c>
      <c r="F217" s="30" t="s">
        <v>93</v>
      </c>
      <c r="G217" s="30">
        <v>0.5</v>
      </c>
      <c r="H217" s="31">
        <v>2.31</v>
      </c>
      <c r="I217" s="43" t="s">
        <v>127</v>
      </c>
    </row>
    <row r="218" spans="1:12" x14ac:dyDescent="0.35">
      <c r="A218" s="42">
        <v>42457</v>
      </c>
      <c r="B218" s="41"/>
      <c r="C218" s="40" t="s">
        <v>113</v>
      </c>
      <c r="D218" s="39" t="s">
        <v>12</v>
      </c>
      <c r="E218" s="40" t="s">
        <v>18</v>
      </c>
      <c r="F218" s="39" t="s">
        <v>93</v>
      </c>
      <c r="G218" s="39"/>
      <c r="H218" s="38">
        <v>2.3199999999999998</v>
      </c>
      <c r="I218" s="37" t="s">
        <v>121</v>
      </c>
      <c r="J218" s="36">
        <v>8</v>
      </c>
      <c r="K218" s="35">
        <f>SUM(H211+H214+H217)</f>
        <v>7.58</v>
      </c>
      <c r="L218" s="34">
        <f>SUM(K218-J218)</f>
        <v>-0.41999999999999993</v>
      </c>
    </row>
    <row r="219" spans="1:12" x14ac:dyDescent="0.35">
      <c r="A219" s="50">
        <v>42462</v>
      </c>
      <c r="B219" s="49"/>
      <c r="C219" s="48" t="s">
        <v>75</v>
      </c>
      <c r="D219" s="47" t="s">
        <v>12</v>
      </c>
      <c r="E219" s="48" t="s">
        <v>86</v>
      </c>
      <c r="F219" s="47" t="s">
        <v>93</v>
      </c>
      <c r="G219" s="47">
        <v>1</v>
      </c>
      <c r="H219" s="46">
        <v>2.6</v>
      </c>
      <c r="I219" s="45" t="s">
        <v>121</v>
      </c>
    </row>
    <row r="220" spans="1:12" x14ac:dyDescent="0.35">
      <c r="A220" s="44">
        <v>42462</v>
      </c>
      <c r="C220" s="29" t="s">
        <v>59</v>
      </c>
      <c r="D220" s="30" t="s">
        <v>12</v>
      </c>
      <c r="E220" s="29" t="s">
        <v>61</v>
      </c>
      <c r="F220" s="30" t="s">
        <v>93</v>
      </c>
      <c r="G220" s="30">
        <v>0</v>
      </c>
      <c r="H220" s="31">
        <v>2.82</v>
      </c>
      <c r="I220" s="43" t="s">
        <v>27</v>
      </c>
    </row>
    <row r="221" spans="1:12" x14ac:dyDescent="0.35">
      <c r="A221" s="44">
        <v>42462</v>
      </c>
      <c r="C221" s="29" t="s">
        <v>60</v>
      </c>
      <c r="D221" s="30" t="s">
        <v>12</v>
      </c>
      <c r="E221" s="29" t="s">
        <v>94</v>
      </c>
      <c r="F221" s="30" t="s">
        <v>93</v>
      </c>
      <c r="G221" s="30">
        <v>0</v>
      </c>
      <c r="H221" s="31">
        <v>2.17</v>
      </c>
      <c r="I221" s="43" t="s">
        <v>27</v>
      </c>
    </row>
    <row r="222" spans="1:12" x14ac:dyDescent="0.35">
      <c r="A222" s="44">
        <v>42463</v>
      </c>
      <c r="C222" s="29" t="s">
        <v>56</v>
      </c>
      <c r="D222" s="30" t="s">
        <v>12</v>
      </c>
      <c r="E222" s="29" t="s">
        <v>63</v>
      </c>
      <c r="F222" s="30" t="s">
        <v>92</v>
      </c>
      <c r="H222" s="31">
        <v>2.25</v>
      </c>
      <c r="I222" s="43" t="s">
        <v>127</v>
      </c>
    </row>
    <row r="223" spans="1:12" x14ac:dyDescent="0.35">
      <c r="A223" s="44">
        <v>42462</v>
      </c>
      <c r="C223" s="29" t="s">
        <v>33</v>
      </c>
      <c r="D223" s="30" t="s">
        <v>12</v>
      </c>
      <c r="E223" s="29" t="s">
        <v>36</v>
      </c>
      <c r="F223" s="30" t="s">
        <v>93</v>
      </c>
      <c r="G223" s="30">
        <v>0.5</v>
      </c>
      <c r="H223" s="31">
        <v>1.99</v>
      </c>
      <c r="I223" s="43" t="s">
        <v>121</v>
      </c>
    </row>
    <row r="224" spans="1:12" x14ac:dyDescent="0.35">
      <c r="A224" s="44">
        <v>42462</v>
      </c>
      <c r="C224" s="29" t="s">
        <v>104</v>
      </c>
      <c r="D224" s="30" t="s">
        <v>12</v>
      </c>
      <c r="E224" s="29" t="s">
        <v>108</v>
      </c>
      <c r="F224" s="30" t="s">
        <v>93</v>
      </c>
      <c r="G224" s="30">
        <v>0</v>
      </c>
      <c r="H224" s="31">
        <v>2.25</v>
      </c>
      <c r="I224" s="43" t="s">
        <v>127</v>
      </c>
    </row>
    <row r="225" spans="1:12" x14ac:dyDescent="0.35">
      <c r="A225" s="44">
        <v>42462</v>
      </c>
      <c r="C225" s="29" t="s">
        <v>95</v>
      </c>
      <c r="D225" s="30" t="s">
        <v>12</v>
      </c>
      <c r="E225" s="29" t="s">
        <v>37</v>
      </c>
      <c r="F225" s="30" t="s">
        <v>93</v>
      </c>
      <c r="H225" s="31">
        <v>2.0699999999999998</v>
      </c>
      <c r="I225" s="43" t="s">
        <v>121</v>
      </c>
    </row>
    <row r="226" spans="1:12" x14ac:dyDescent="0.35">
      <c r="A226" s="44">
        <v>42462</v>
      </c>
      <c r="C226" s="29" t="s">
        <v>67</v>
      </c>
      <c r="D226" s="30" t="s">
        <v>12</v>
      </c>
      <c r="E226" s="29" t="s">
        <v>19</v>
      </c>
      <c r="F226" s="30" t="s">
        <v>92</v>
      </c>
      <c r="H226" s="31">
        <v>2.57</v>
      </c>
      <c r="I226" s="43" t="s">
        <v>121</v>
      </c>
    </row>
    <row r="227" spans="1:12" x14ac:dyDescent="0.35">
      <c r="A227" s="44">
        <v>42462</v>
      </c>
      <c r="C227" s="29" t="s">
        <v>20</v>
      </c>
      <c r="D227" s="30" t="s">
        <v>12</v>
      </c>
      <c r="E227" s="29" t="s">
        <v>39</v>
      </c>
      <c r="F227" s="30" t="s">
        <v>92</v>
      </c>
      <c r="G227" s="30">
        <v>0.5</v>
      </c>
      <c r="H227" s="31">
        <v>2.1</v>
      </c>
      <c r="I227" s="43" t="s">
        <v>121</v>
      </c>
    </row>
    <row r="228" spans="1:12" x14ac:dyDescent="0.35">
      <c r="A228" s="44">
        <v>42462</v>
      </c>
      <c r="C228" s="29" t="s">
        <v>71</v>
      </c>
      <c r="D228" s="30" t="s">
        <v>12</v>
      </c>
      <c r="E228" s="29" t="s">
        <v>109</v>
      </c>
      <c r="F228" s="30" t="s">
        <v>93</v>
      </c>
      <c r="H228" s="31">
        <v>2.77</v>
      </c>
      <c r="I228" s="43" t="s">
        <v>121</v>
      </c>
    </row>
    <row r="229" spans="1:12" x14ac:dyDescent="0.35">
      <c r="A229" s="44">
        <v>42462</v>
      </c>
      <c r="C229" s="29" t="s">
        <v>45</v>
      </c>
      <c r="D229" s="30" t="s">
        <v>12</v>
      </c>
      <c r="E229" s="29" t="s">
        <v>32</v>
      </c>
      <c r="F229" s="30" t="s">
        <v>93</v>
      </c>
      <c r="G229" s="30">
        <v>0</v>
      </c>
      <c r="H229" s="31">
        <v>2.58</v>
      </c>
      <c r="I229" s="43" t="s">
        <v>121</v>
      </c>
    </row>
    <row r="230" spans="1:12" x14ac:dyDescent="0.35">
      <c r="A230" s="44">
        <v>42462</v>
      </c>
      <c r="C230" s="29" t="s">
        <v>83</v>
      </c>
      <c r="D230" s="30" t="s">
        <v>12</v>
      </c>
      <c r="E230" s="29" t="s">
        <v>102</v>
      </c>
      <c r="F230" s="30" t="s">
        <v>93</v>
      </c>
      <c r="G230" s="30">
        <v>0.5</v>
      </c>
      <c r="H230" s="31">
        <v>2.2200000000000002</v>
      </c>
      <c r="I230" s="43" t="s">
        <v>121</v>
      </c>
    </row>
    <row r="231" spans="1:12" x14ac:dyDescent="0.35">
      <c r="A231" s="42">
        <v>42462</v>
      </c>
      <c r="B231" s="41"/>
      <c r="C231" s="40" t="s">
        <v>129</v>
      </c>
      <c r="D231" s="39" t="s">
        <v>12</v>
      </c>
      <c r="E231" s="40" t="s">
        <v>103</v>
      </c>
      <c r="F231" s="39" t="s">
        <v>92</v>
      </c>
      <c r="G231" s="39">
        <v>0.5</v>
      </c>
      <c r="H231" s="38">
        <v>2.11</v>
      </c>
      <c r="I231" s="37" t="s">
        <v>127</v>
      </c>
      <c r="J231" s="36">
        <v>13</v>
      </c>
      <c r="K231" s="35">
        <f>SUM(H231+H224+2+H222)</f>
        <v>8.61</v>
      </c>
      <c r="L231" s="34">
        <f>SUM(K231-J231)</f>
        <v>-4.3900000000000006</v>
      </c>
    </row>
    <row r="232" spans="1:12" x14ac:dyDescent="0.35">
      <c r="A232" s="50">
        <v>42465</v>
      </c>
      <c r="B232" s="49"/>
      <c r="C232" s="48" t="s">
        <v>82</v>
      </c>
      <c r="D232" s="47" t="s">
        <v>12</v>
      </c>
      <c r="E232" s="48" t="s">
        <v>78</v>
      </c>
      <c r="F232" s="47" t="s">
        <v>92</v>
      </c>
      <c r="G232" s="47">
        <v>0</v>
      </c>
      <c r="H232" s="46">
        <v>2.27</v>
      </c>
      <c r="I232" s="45" t="s">
        <v>121</v>
      </c>
    </row>
    <row r="233" spans="1:12" x14ac:dyDescent="0.35">
      <c r="A233" s="44">
        <v>42465</v>
      </c>
      <c r="C233" s="29" t="s">
        <v>107</v>
      </c>
      <c r="D233" s="30" t="s">
        <v>12</v>
      </c>
      <c r="E233" s="29" t="s">
        <v>64</v>
      </c>
      <c r="F233" s="30" t="s">
        <v>93</v>
      </c>
      <c r="G233" s="30">
        <v>0.5</v>
      </c>
      <c r="H233" s="31">
        <v>2.09</v>
      </c>
      <c r="I233" s="43" t="s">
        <v>127</v>
      </c>
    </row>
    <row r="234" spans="1:12" x14ac:dyDescent="0.35">
      <c r="A234" s="44">
        <v>42465</v>
      </c>
      <c r="C234" s="29" t="s">
        <v>111</v>
      </c>
      <c r="D234" s="30" t="s">
        <v>12</v>
      </c>
      <c r="E234" s="29" t="s">
        <v>43</v>
      </c>
      <c r="F234" s="30" t="s">
        <v>93</v>
      </c>
      <c r="G234" s="30">
        <v>0.5</v>
      </c>
      <c r="H234" s="31">
        <v>2.17</v>
      </c>
      <c r="I234" s="43" t="s">
        <v>121</v>
      </c>
    </row>
    <row r="235" spans="1:12" x14ac:dyDescent="0.35">
      <c r="A235" s="42">
        <v>42465</v>
      </c>
      <c r="B235" s="41"/>
      <c r="C235" s="40" t="s">
        <v>128</v>
      </c>
      <c r="D235" s="39" t="s">
        <v>12</v>
      </c>
      <c r="E235" s="40" t="s">
        <v>45</v>
      </c>
      <c r="F235" s="39" t="s">
        <v>93</v>
      </c>
      <c r="G235" s="39"/>
      <c r="H235" s="38">
        <v>2.58</v>
      </c>
      <c r="I235" s="37" t="s">
        <v>121</v>
      </c>
      <c r="J235" s="36">
        <v>4</v>
      </c>
      <c r="K235" s="35">
        <v>2.09</v>
      </c>
      <c r="L235" s="34">
        <v>-1.91</v>
      </c>
    </row>
    <row r="236" spans="1:12" x14ac:dyDescent="0.35">
      <c r="A236" s="50">
        <v>42469</v>
      </c>
      <c r="B236" s="49"/>
      <c r="C236" s="48" t="s">
        <v>58</v>
      </c>
      <c r="D236" s="47" t="s">
        <v>12</v>
      </c>
      <c r="E236" s="48" t="s">
        <v>75</v>
      </c>
      <c r="F236" s="47" t="s">
        <v>92</v>
      </c>
      <c r="G236" s="47">
        <v>0</v>
      </c>
      <c r="H236" s="46">
        <v>2.95</v>
      </c>
      <c r="I236" s="45" t="s">
        <v>27</v>
      </c>
    </row>
    <row r="237" spans="1:12" x14ac:dyDescent="0.35">
      <c r="A237" s="44">
        <v>42469</v>
      </c>
      <c r="C237" s="29" t="s">
        <v>62</v>
      </c>
      <c r="D237" s="30" t="s">
        <v>12</v>
      </c>
      <c r="E237" s="29" t="s">
        <v>61</v>
      </c>
      <c r="F237" s="30" t="s">
        <v>93</v>
      </c>
      <c r="G237" s="30">
        <v>1</v>
      </c>
      <c r="H237" s="31">
        <v>2.71</v>
      </c>
      <c r="I237" s="43" t="s">
        <v>27</v>
      </c>
    </row>
    <row r="238" spans="1:12" x14ac:dyDescent="0.35">
      <c r="A238" s="44">
        <v>42470</v>
      </c>
      <c r="C238" s="29" t="s">
        <v>59</v>
      </c>
      <c r="D238" s="30" t="s">
        <v>12</v>
      </c>
      <c r="E238" s="29" t="s">
        <v>56</v>
      </c>
      <c r="F238" s="30" t="s">
        <v>93</v>
      </c>
      <c r="H238" s="31">
        <v>2.2400000000000002</v>
      </c>
      <c r="I238" s="43" t="s">
        <v>127</v>
      </c>
    </row>
    <row r="239" spans="1:12" x14ac:dyDescent="0.35">
      <c r="A239" s="44">
        <v>42470</v>
      </c>
      <c r="C239" s="29" t="s">
        <v>60</v>
      </c>
      <c r="D239" s="30" t="s">
        <v>12</v>
      </c>
      <c r="E239" s="29" t="s">
        <v>96</v>
      </c>
      <c r="F239" s="30" t="s">
        <v>93</v>
      </c>
      <c r="G239" s="30">
        <v>0.5</v>
      </c>
      <c r="H239" s="31">
        <v>2.4900000000000002</v>
      </c>
      <c r="I239" s="43" t="s">
        <v>121</v>
      </c>
    </row>
    <row r="240" spans="1:12" x14ac:dyDescent="0.35">
      <c r="A240" s="44">
        <v>42469</v>
      </c>
      <c r="C240" s="29" t="s">
        <v>107</v>
      </c>
      <c r="D240" s="30" t="s">
        <v>12</v>
      </c>
      <c r="E240" s="29" t="s">
        <v>108</v>
      </c>
      <c r="F240" s="30" t="s">
        <v>93</v>
      </c>
      <c r="H240" s="31">
        <v>2.79</v>
      </c>
      <c r="I240" s="43" t="s">
        <v>121</v>
      </c>
    </row>
    <row r="241" spans="1:12" x14ac:dyDescent="0.35">
      <c r="A241" s="44">
        <v>42469</v>
      </c>
      <c r="C241" s="29" t="s">
        <v>91</v>
      </c>
      <c r="D241" s="30" t="s">
        <v>12</v>
      </c>
      <c r="E241" s="29" t="s">
        <v>17</v>
      </c>
      <c r="F241" s="30" t="s">
        <v>92</v>
      </c>
      <c r="H241" s="31">
        <v>1.94</v>
      </c>
      <c r="I241" s="43" t="s">
        <v>127</v>
      </c>
    </row>
    <row r="242" spans="1:12" x14ac:dyDescent="0.35">
      <c r="A242" s="44">
        <v>42469</v>
      </c>
      <c r="C242" s="29" t="s">
        <v>65</v>
      </c>
      <c r="D242" s="30" t="s">
        <v>12</v>
      </c>
      <c r="E242" s="29" t="s">
        <v>82</v>
      </c>
      <c r="F242" s="30" t="s">
        <v>93</v>
      </c>
      <c r="G242" s="30">
        <v>0.5</v>
      </c>
      <c r="H242" s="31">
        <v>2.0499999999999998</v>
      </c>
      <c r="I242" s="43" t="s">
        <v>127</v>
      </c>
    </row>
    <row r="243" spans="1:12" x14ac:dyDescent="0.35">
      <c r="A243" s="44">
        <v>42469</v>
      </c>
      <c r="C243" s="29" t="s">
        <v>44</v>
      </c>
      <c r="D243" s="30" t="s">
        <v>12</v>
      </c>
      <c r="E243" s="29" t="s">
        <v>95</v>
      </c>
      <c r="F243" s="30" t="s">
        <v>92</v>
      </c>
      <c r="H243" s="31">
        <v>2.38</v>
      </c>
      <c r="I243" s="43" t="s">
        <v>121</v>
      </c>
    </row>
    <row r="244" spans="1:12" x14ac:dyDescent="0.35">
      <c r="A244" s="44">
        <v>42469</v>
      </c>
      <c r="C244" s="29" t="s">
        <v>66</v>
      </c>
      <c r="D244" s="30" t="s">
        <v>12</v>
      </c>
      <c r="E244" s="29" t="s">
        <v>43</v>
      </c>
      <c r="F244" s="30" t="s">
        <v>93</v>
      </c>
      <c r="G244" s="30">
        <v>1</v>
      </c>
      <c r="H244" s="31">
        <v>2.11</v>
      </c>
      <c r="I244" s="43" t="s">
        <v>27</v>
      </c>
    </row>
    <row r="245" spans="1:12" x14ac:dyDescent="0.35">
      <c r="A245" s="44">
        <v>42469</v>
      </c>
      <c r="C245" s="29" t="s">
        <v>25</v>
      </c>
      <c r="D245" s="30" t="s">
        <v>12</v>
      </c>
      <c r="E245" s="29" t="s">
        <v>67</v>
      </c>
      <c r="F245" s="30" t="s">
        <v>93</v>
      </c>
      <c r="G245" s="30">
        <v>0</v>
      </c>
      <c r="H245" s="31">
        <v>2.65</v>
      </c>
      <c r="I245" s="43" t="s">
        <v>27</v>
      </c>
    </row>
    <row r="246" spans="1:12" x14ac:dyDescent="0.35">
      <c r="A246" s="44">
        <v>42469</v>
      </c>
      <c r="C246" s="29" t="s">
        <v>68</v>
      </c>
      <c r="D246" s="30" t="s">
        <v>12</v>
      </c>
      <c r="E246" s="29" t="s">
        <v>42</v>
      </c>
      <c r="F246" s="30" t="s">
        <v>92</v>
      </c>
      <c r="H246" s="31">
        <v>2.91</v>
      </c>
      <c r="I246" s="43" t="s">
        <v>121</v>
      </c>
    </row>
    <row r="247" spans="1:12" x14ac:dyDescent="0.35">
      <c r="A247" s="44">
        <v>42469</v>
      </c>
      <c r="C247" s="29" t="s">
        <v>32</v>
      </c>
      <c r="D247" s="30" t="s">
        <v>12</v>
      </c>
      <c r="E247" s="29" t="s">
        <v>103</v>
      </c>
      <c r="F247" s="30" t="s">
        <v>92</v>
      </c>
      <c r="G247" s="30">
        <v>0.5</v>
      </c>
      <c r="H247" s="31">
        <v>2.04</v>
      </c>
      <c r="I247" s="43" t="s">
        <v>127</v>
      </c>
    </row>
    <row r="248" spans="1:12" x14ac:dyDescent="0.35">
      <c r="A248" s="42">
        <v>42469</v>
      </c>
      <c r="B248" s="41"/>
      <c r="C248" s="40" t="s">
        <v>74</v>
      </c>
      <c r="D248" s="39" t="s">
        <v>12</v>
      </c>
      <c r="E248" s="40" t="s">
        <v>21</v>
      </c>
      <c r="F248" s="39" t="s">
        <v>93</v>
      </c>
      <c r="G248" s="39"/>
      <c r="H248" s="38">
        <v>2.94</v>
      </c>
      <c r="I248" s="37" t="s">
        <v>127</v>
      </c>
      <c r="J248" s="36">
        <v>13</v>
      </c>
      <c r="K248" s="35">
        <f>SUM(H248+H247+H242+H241+H238+4)</f>
        <v>15.21</v>
      </c>
      <c r="L248" s="34">
        <f>SUM(K248-J248)</f>
        <v>2.2100000000000009</v>
      </c>
    </row>
    <row r="249" spans="1:12" x14ac:dyDescent="0.35">
      <c r="A249" s="50">
        <v>42476</v>
      </c>
      <c r="B249" s="49"/>
      <c r="C249" s="48" t="s">
        <v>76</v>
      </c>
      <c r="D249" s="47" t="s">
        <v>12</v>
      </c>
      <c r="E249" s="48" t="s">
        <v>29</v>
      </c>
      <c r="F249" s="47" t="s">
        <v>93</v>
      </c>
      <c r="G249" s="47">
        <v>1.5</v>
      </c>
      <c r="H249" s="46">
        <v>2.16</v>
      </c>
      <c r="I249" s="45" t="s">
        <v>127</v>
      </c>
    </row>
    <row r="250" spans="1:12" x14ac:dyDescent="0.35">
      <c r="A250" s="44">
        <v>42476</v>
      </c>
      <c r="C250" s="29" t="s">
        <v>80</v>
      </c>
      <c r="D250" s="30" t="s">
        <v>12</v>
      </c>
      <c r="E250" s="29" t="s">
        <v>87</v>
      </c>
      <c r="F250" s="30" t="s">
        <v>93</v>
      </c>
      <c r="G250" s="30">
        <v>0</v>
      </c>
      <c r="H250" s="31">
        <v>2.44</v>
      </c>
      <c r="I250" s="43" t="s">
        <v>121</v>
      </c>
    </row>
    <row r="251" spans="1:12" x14ac:dyDescent="0.35">
      <c r="A251" s="44">
        <v>42477</v>
      </c>
      <c r="C251" s="29" t="s">
        <v>84</v>
      </c>
      <c r="D251" s="30" t="s">
        <v>12</v>
      </c>
      <c r="E251" s="29" t="s">
        <v>60</v>
      </c>
      <c r="F251" s="30" t="s">
        <v>92</v>
      </c>
      <c r="G251" s="30">
        <v>0</v>
      </c>
      <c r="H251" s="31">
        <v>2.66</v>
      </c>
      <c r="I251" s="43" t="s">
        <v>121</v>
      </c>
    </row>
    <row r="252" spans="1:12" x14ac:dyDescent="0.35">
      <c r="A252" s="44">
        <v>42476</v>
      </c>
      <c r="C252" s="29" t="s">
        <v>78</v>
      </c>
      <c r="D252" s="30" t="s">
        <v>12</v>
      </c>
      <c r="E252" s="29" t="s">
        <v>33</v>
      </c>
      <c r="F252" s="30" t="s">
        <v>93</v>
      </c>
      <c r="G252" s="30">
        <v>0.5</v>
      </c>
      <c r="H252" s="31">
        <v>2.58</v>
      </c>
      <c r="I252" s="43" t="s">
        <v>121</v>
      </c>
    </row>
    <row r="253" spans="1:12" x14ac:dyDescent="0.35">
      <c r="A253" s="44">
        <v>42476</v>
      </c>
      <c r="C253" s="29" t="s">
        <v>35</v>
      </c>
      <c r="D253" s="30" t="s">
        <v>12</v>
      </c>
      <c r="E253" s="29" t="s">
        <v>107</v>
      </c>
      <c r="F253" s="30" t="s">
        <v>92</v>
      </c>
      <c r="H253" s="31">
        <v>2.4700000000000002</v>
      </c>
      <c r="I253" s="43" t="s">
        <v>121</v>
      </c>
    </row>
    <row r="254" spans="1:12" x14ac:dyDescent="0.35">
      <c r="A254" s="44">
        <v>42476</v>
      </c>
      <c r="C254" s="29" t="s">
        <v>89</v>
      </c>
      <c r="D254" s="30" t="s">
        <v>12</v>
      </c>
      <c r="E254" s="29" t="s">
        <v>25</v>
      </c>
      <c r="F254" s="30" t="s">
        <v>92</v>
      </c>
      <c r="G254" s="30">
        <v>0</v>
      </c>
      <c r="H254" s="31">
        <v>2.4</v>
      </c>
      <c r="I254" s="43" t="s">
        <v>121</v>
      </c>
    </row>
    <row r="255" spans="1:12" x14ac:dyDescent="0.35">
      <c r="A255" s="44">
        <v>42476</v>
      </c>
      <c r="C255" s="29" t="s">
        <v>95</v>
      </c>
      <c r="D255" s="30" t="s">
        <v>12</v>
      </c>
      <c r="E255" s="29" t="s">
        <v>51</v>
      </c>
      <c r="F255" s="30" t="s">
        <v>93</v>
      </c>
      <c r="H255" s="31">
        <v>2.93</v>
      </c>
      <c r="I255" s="43" t="s">
        <v>127</v>
      </c>
    </row>
    <row r="256" spans="1:12" x14ac:dyDescent="0.35">
      <c r="A256" s="44">
        <v>42476</v>
      </c>
      <c r="C256" s="29" t="s">
        <v>67</v>
      </c>
      <c r="D256" s="30" t="s">
        <v>12</v>
      </c>
      <c r="E256" s="29" t="s">
        <v>52</v>
      </c>
      <c r="F256" s="30" t="s">
        <v>92</v>
      </c>
      <c r="H256" s="31">
        <v>2.2599999999999998</v>
      </c>
      <c r="I256" s="43" t="s">
        <v>121</v>
      </c>
    </row>
    <row r="257" spans="1:12" x14ac:dyDescent="0.35">
      <c r="A257" s="42">
        <v>42476</v>
      </c>
      <c r="B257" s="41"/>
      <c r="C257" s="40" t="s">
        <v>105</v>
      </c>
      <c r="D257" s="39" t="s">
        <v>12</v>
      </c>
      <c r="E257" s="40" t="s">
        <v>69</v>
      </c>
      <c r="F257" s="39" t="s">
        <v>93</v>
      </c>
      <c r="G257" s="39">
        <v>1</v>
      </c>
      <c r="H257" s="38">
        <v>2.44</v>
      </c>
      <c r="I257" s="37" t="s">
        <v>27</v>
      </c>
      <c r="J257" s="36">
        <v>9</v>
      </c>
      <c r="K257" s="35">
        <f>SUM(H249+H255+1)</f>
        <v>6.09</v>
      </c>
      <c r="L257" s="34">
        <f>SUM(K257-J257)</f>
        <v>-2.91</v>
      </c>
    </row>
    <row r="258" spans="1:12" x14ac:dyDescent="0.35">
      <c r="A258" s="50">
        <v>42480</v>
      </c>
      <c r="B258" s="49"/>
      <c r="C258" s="48" t="s">
        <v>58</v>
      </c>
      <c r="D258" s="47" t="s">
        <v>12</v>
      </c>
      <c r="E258" s="48" t="s">
        <v>86</v>
      </c>
      <c r="F258" s="47" t="s">
        <v>93</v>
      </c>
      <c r="G258" s="47">
        <v>0.5</v>
      </c>
      <c r="H258" s="46">
        <v>2.7</v>
      </c>
      <c r="I258" s="45" t="s">
        <v>121</v>
      </c>
    </row>
    <row r="259" spans="1:12" x14ac:dyDescent="0.35">
      <c r="A259" s="44">
        <v>42480</v>
      </c>
      <c r="C259" s="29" t="s">
        <v>60</v>
      </c>
      <c r="D259" s="30" t="s">
        <v>12</v>
      </c>
      <c r="E259" s="29" t="s">
        <v>54</v>
      </c>
      <c r="F259" s="30" t="s">
        <v>93</v>
      </c>
      <c r="G259" s="30">
        <v>0.5</v>
      </c>
      <c r="H259" s="31">
        <v>2.42</v>
      </c>
      <c r="I259" s="43" t="s">
        <v>121</v>
      </c>
    </row>
    <row r="260" spans="1:12" x14ac:dyDescent="0.35">
      <c r="A260" s="44">
        <v>42480</v>
      </c>
      <c r="C260" s="29" t="s">
        <v>76</v>
      </c>
      <c r="D260" s="30" t="s">
        <v>12</v>
      </c>
      <c r="E260" s="29" t="s">
        <v>57</v>
      </c>
      <c r="F260" s="30" t="s">
        <v>93</v>
      </c>
      <c r="G260" s="30">
        <v>0.5</v>
      </c>
      <c r="H260" s="31">
        <v>2.82</v>
      </c>
      <c r="I260" s="43" t="s">
        <v>121</v>
      </c>
    </row>
    <row r="261" spans="1:12" x14ac:dyDescent="0.35">
      <c r="A261" s="44">
        <v>42481</v>
      </c>
      <c r="C261" s="29" t="s">
        <v>75</v>
      </c>
      <c r="D261" s="30" t="s">
        <v>12</v>
      </c>
      <c r="E261" s="29" t="s">
        <v>61</v>
      </c>
      <c r="F261" s="30" t="s">
        <v>93</v>
      </c>
      <c r="G261" s="30">
        <v>1.5</v>
      </c>
      <c r="H261" s="31">
        <v>2.13</v>
      </c>
      <c r="I261" s="43" t="s">
        <v>121</v>
      </c>
    </row>
    <row r="262" spans="1:12" x14ac:dyDescent="0.35">
      <c r="A262" s="44">
        <v>42479</v>
      </c>
      <c r="C262" s="29" t="s">
        <v>78</v>
      </c>
      <c r="D262" s="30" t="s">
        <v>12</v>
      </c>
      <c r="E262" s="29" t="s">
        <v>91</v>
      </c>
      <c r="F262" s="30" t="s">
        <v>93</v>
      </c>
      <c r="G262" s="30">
        <v>0.5</v>
      </c>
      <c r="H262" s="31">
        <v>2.76</v>
      </c>
      <c r="I262" s="43" t="s">
        <v>121</v>
      </c>
    </row>
    <row r="263" spans="1:12" x14ac:dyDescent="0.35">
      <c r="A263" s="44">
        <v>42479</v>
      </c>
      <c r="C263" s="29" t="s">
        <v>48</v>
      </c>
      <c r="D263" s="30" t="s">
        <v>12</v>
      </c>
      <c r="E263" s="29" t="s">
        <v>95</v>
      </c>
      <c r="F263" s="30" t="s">
        <v>92</v>
      </c>
      <c r="G263" s="30">
        <v>0</v>
      </c>
      <c r="H263" s="31">
        <v>2.95</v>
      </c>
      <c r="I263" s="43" t="s">
        <v>27</v>
      </c>
    </row>
    <row r="264" spans="1:12" x14ac:dyDescent="0.35">
      <c r="A264" s="44">
        <v>42479</v>
      </c>
      <c r="C264" s="29" t="s">
        <v>38</v>
      </c>
      <c r="D264" s="30" t="s">
        <v>12</v>
      </c>
      <c r="E264" s="29" t="s">
        <v>67</v>
      </c>
      <c r="F264" s="30" t="s">
        <v>93</v>
      </c>
      <c r="G264" s="30">
        <v>0</v>
      </c>
      <c r="H264" s="31">
        <v>2.5299999999999998</v>
      </c>
      <c r="I264" s="43" t="s">
        <v>27</v>
      </c>
    </row>
    <row r="265" spans="1:12" x14ac:dyDescent="0.35">
      <c r="A265" s="44">
        <v>42479</v>
      </c>
      <c r="C265" s="29" t="s">
        <v>20</v>
      </c>
      <c r="D265" s="30" t="s">
        <v>12</v>
      </c>
      <c r="E265" s="29" t="s">
        <v>25</v>
      </c>
      <c r="F265" s="30" t="s">
        <v>92</v>
      </c>
      <c r="G265" s="30">
        <v>0.5</v>
      </c>
      <c r="H265" s="31">
        <v>2.0099999999999998</v>
      </c>
      <c r="I265" s="43" t="s">
        <v>121</v>
      </c>
    </row>
    <row r="266" spans="1:12" x14ac:dyDescent="0.35">
      <c r="A266" s="44">
        <v>42479</v>
      </c>
      <c r="C266" s="29" t="s">
        <v>68</v>
      </c>
      <c r="D266" s="30" t="s">
        <v>12</v>
      </c>
      <c r="E266" s="29" t="s">
        <v>111</v>
      </c>
      <c r="F266" s="30" t="s">
        <v>92</v>
      </c>
      <c r="H266" s="31">
        <v>2.76</v>
      </c>
      <c r="I266" s="43" t="s">
        <v>121</v>
      </c>
    </row>
    <row r="267" spans="1:12" x14ac:dyDescent="0.35">
      <c r="A267" s="42">
        <v>42479</v>
      </c>
      <c r="B267" s="41"/>
      <c r="C267" s="40" t="s">
        <v>32</v>
      </c>
      <c r="D267" s="39" t="s">
        <v>12</v>
      </c>
      <c r="E267" s="40" t="s">
        <v>22</v>
      </c>
      <c r="F267" s="39" t="s">
        <v>92</v>
      </c>
      <c r="G267" s="39"/>
      <c r="H267" s="38">
        <v>2.59</v>
      </c>
      <c r="I267" s="37" t="s">
        <v>127</v>
      </c>
      <c r="J267" s="36">
        <v>10</v>
      </c>
      <c r="K267" s="35">
        <f>SUM(H267+2)</f>
        <v>4.59</v>
      </c>
      <c r="L267" s="34">
        <f>SUM(K267-J267)</f>
        <v>-5.41</v>
      </c>
    </row>
    <row r="268" spans="1:12" x14ac:dyDescent="0.35">
      <c r="A268" s="50">
        <v>42483</v>
      </c>
      <c r="B268" s="49"/>
      <c r="C268" s="48" t="s">
        <v>104</v>
      </c>
      <c r="D268" s="47" t="s">
        <v>12</v>
      </c>
      <c r="E268" s="48" t="s">
        <v>82</v>
      </c>
      <c r="F268" s="47" t="s">
        <v>93</v>
      </c>
      <c r="G268" s="47">
        <v>0</v>
      </c>
      <c r="H268" s="46">
        <v>2.81</v>
      </c>
      <c r="I268" s="45" t="s">
        <v>27</v>
      </c>
    </row>
    <row r="269" spans="1:12" x14ac:dyDescent="0.35">
      <c r="A269" s="44">
        <v>42483</v>
      </c>
      <c r="C269" s="29" t="s">
        <v>85</v>
      </c>
      <c r="D269" s="30" t="s">
        <v>12</v>
      </c>
      <c r="E269" s="29" t="s">
        <v>101</v>
      </c>
      <c r="F269" s="30" t="s">
        <v>93</v>
      </c>
      <c r="G269" s="30">
        <v>1</v>
      </c>
      <c r="H269" s="31">
        <v>2.35</v>
      </c>
      <c r="I269" s="43" t="s">
        <v>127</v>
      </c>
    </row>
    <row r="270" spans="1:12" x14ac:dyDescent="0.35">
      <c r="A270" s="44">
        <v>42483</v>
      </c>
      <c r="C270" s="29" t="s">
        <v>13</v>
      </c>
      <c r="D270" s="30" t="s">
        <v>12</v>
      </c>
      <c r="E270" s="29" t="s">
        <v>19</v>
      </c>
      <c r="F270" s="30" t="s">
        <v>93</v>
      </c>
      <c r="H270" s="31">
        <v>2.96</v>
      </c>
      <c r="I270" s="43" t="s">
        <v>121</v>
      </c>
    </row>
    <row r="271" spans="1:12" x14ac:dyDescent="0.35">
      <c r="A271" s="44">
        <v>42483</v>
      </c>
      <c r="C271" s="29" t="s">
        <v>111</v>
      </c>
      <c r="D271" s="30" t="s">
        <v>12</v>
      </c>
      <c r="E271" s="29" t="s">
        <v>48</v>
      </c>
      <c r="F271" s="30" t="s">
        <v>93</v>
      </c>
      <c r="G271" s="30">
        <v>0.5</v>
      </c>
      <c r="H271" s="31">
        <v>2.76</v>
      </c>
      <c r="I271" s="43" t="s">
        <v>121</v>
      </c>
    </row>
    <row r="272" spans="1:12" x14ac:dyDescent="0.35">
      <c r="A272" s="44">
        <v>42483</v>
      </c>
      <c r="C272" s="29" t="s">
        <v>39</v>
      </c>
      <c r="D272" s="30" t="s">
        <v>12</v>
      </c>
      <c r="E272" s="29" t="s">
        <v>68</v>
      </c>
      <c r="F272" s="30" t="s">
        <v>93</v>
      </c>
      <c r="G272" s="30">
        <v>1</v>
      </c>
      <c r="H272" s="31">
        <v>2.57</v>
      </c>
      <c r="I272" s="43" t="s">
        <v>121</v>
      </c>
    </row>
    <row r="273" spans="1:12" x14ac:dyDescent="0.35">
      <c r="A273" s="42">
        <v>42483</v>
      </c>
      <c r="B273" s="41"/>
      <c r="C273" s="40" t="s">
        <v>22</v>
      </c>
      <c r="D273" s="39" t="s">
        <v>12</v>
      </c>
      <c r="E273" s="40" t="s">
        <v>21</v>
      </c>
      <c r="F273" s="39" t="s">
        <v>93</v>
      </c>
      <c r="G273" s="39"/>
      <c r="H273" s="38">
        <v>2.48</v>
      </c>
      <c r="I273" s="37" t="s">
        <v>127</v>
      </c>
      <c r="J273" s="36">
        <v>6</v>
      </c>
      <c r="K273" s="35">
        <f>SUM(H273+H269+1)</f>
        <v>5.83</v>
      </c>
      <c r="L273" s="34">
        <f>SUM(K273-J273)</f>
        <v>-0.16999999999999993</v>
      </c>
    </row>
    <row r="274" spans="1:12" x14ac:dyDescent="0.35">
      <c r="A274" s="50">
        <v>42490</v>
      </c>
      <c r="B274" s="49"/>
      <c r="C274" s="48" t="s">
        <v>80</v>
      </c>
      <c r="D274" s="47" t="s">
        <v>12</v>
      </c>
      <c r="E274" s="48" t="s">
        <v>57</v>
      </c>
      <c r="F274" s="47" t="s">
        <v>93</v>
      </c>
      <c r="G274" s="47">
        <v>0</v>
      </c>
      <c r="H274" s="46">
        <v>2.9</v>
      </c>
      <c r="I274" s="45" t="s">
        <v>121</v>
      </c>
    </row>
    <row r="275" spans="1:12" x14ac:dyDescent="0.35">
      <c r="A275" s="44">
        <v>42490</v>
      </c>
      <c r="C275" s="29" t="s">
        <v>96</v>
      </c>
      <c r="D275" s="30" t="s">
        <v>12</v>
      </c>
      <c r="E275" s="29" t="s">
        <v>59</v>
      </c>
      <c r="F275" s="30" t="s">
        <v>92</v>
      </c>
      <c r="H275" s="31">
        <v>2.75</v>
      </c>
      <c r="I275" s="43" t="s">
        <v>121</v>
      </c>
    </row>
    <row r="276" spans="1:12" x14ac:dyDescent="0.35">
      <c r="A276" s="44">
        <v>42491</v>
      </c>
      <c r="C276" s="29" t="s">
        <v>76</v>
      </c>
      <c r="D276" s="30" t="s">
        <v>12</v>
      </c>
      <c r="E276" s="29" t="s">
        <v>56</v>
      </c>
      <c r="F276" s="30" t="s">
        <v>93</v>
      </c>
      <c r="G276" s="30">
        <v>0</v>
      </c>
      <c r="H276" s="31">
        <v>2.89</v>
      </c>
      <c r="I276" s="43" t="s">
        <v>27</v>
      </c>
    </row>
    <row r="277" spans="1:12" x14ac:dyDescent="0.35">
      <c r="A277" s="44">
        <v>42489</v>
      </c>
      <c r="C277" s="29" t="s">
        <v>82</v>
      </c>
      <c r="D277" s="30" t="s">
        <v>12</v>
      </c>
      <c r="E277" s="29" t="s">
        <v>85</v>
      </c>
      <c r="F277" s="30" t="s">
        <v>92</v>
      </c>
      <c r="G277" s="30">
        <v>0.5</v>
      </c>
      <c r="H277" s="31">
        <v>2.57</v>
      </c>
      <c r="I277" s="43" t="s">
        <v>127</v>
      </c>
    </row>
    <row r="278" spans="1:12" x14ac:dyDescent="0.35">
      <c r="A278" s="44">
        <v>42490</v>
      </c>
      <c r="C278" s="29" t="s">
        <v>35</v>
      </c>
      <c r="D278" s="30" t="s">
        <v>12</v>
      </c>
      <c r="E278" s="29" t="s">
        <v>33</v>
      </c>
      <c r="F278" s="30" t="s">
        <v>92</v>
      </c>
      <c r="H278" s="31">
        <v>2.25</v>
      </c>
      <c r="I278" s="43" t="s">
        <v>127</v>
      </c>
    </row>
    <row r="279" spans="1:12" x14ac:dyDescent="0.35">
      <c r="A279" s="44">
        <v>42490</v>
      </c>
      <c r="C279" s="29" t="s">
        <v>19</v>
      </c>
      <c r="D279" s="30" t="s">
        <v>12</v>
      </c>
      <c r="E279" s="29" t="s">
        <v>25</v>
      </c>
      <c r="F279" s="30" t="s">
        <v>92</v>
      </c>
      <c r="G279" s="30">
        <v>0</v>
      </c>
      <c r="H279" s="31">
        <v>2.31</v>
      </c>
      <c r="I279" s="43" t="s">
        <v>127</v>
      </c>
    </row>
    <row r="280" spans="1:12" x14ac:dyDescent="0.35">
      <c r="A280" s="44">
        <v>42490</v>
      </c>
      <c r="C280" s="29" t="s">
        <v>48</v>
      </c>
      <c r="D280" s="30" t="s">
        <v>12</v>
      </c>
      <c r="E280" s="29" t="s">
        <v>13</v>
      </c>
      <c r="F280" s="30" t="s">
        <v>92</v>
      </c>
      <c r="G280" s="30">
        <v>0.5</v>
      </c>
      <c r="H280" s="31">
        <v>2.5499999999999998</v>
      </c>
      <c r="I280" s="43" t="s">
        <v>127</v>
      </c>
    </row>
    <row r="281" spans="1:12" x14ac:dyDescent="0.35">
      <c r="A281" s="44">
        <v>42490</v>
      </c>
      <c r="C281" s="29" t="s">
        <v>68</v>
      </c>
      <c r="D281" s="30" t="s">
        <v>12</v>
      </c>
      <c r="E281" s="29" t="s">
        <v>66</v>
      </c>
      <c r="F281" s="30" t="s">
        <v>92</v>
      </c>
      <c r="G281" s="30">
        <v>0.5</v>
      </c>
      <c r="H281" s="31">
        <v>2.08</v>
      </c>
      <c r="I281" s="43" t="s">
        <v>121</v>
      </c>
    </row>
    <row r="282" spans="1:12" x14ac:dyDescent="0.35">
      <c r="A282" s="42">
        <v>42490</v>
      </c>
      <c r="B282" s="41"/>
      <c r="C282" s="40" t="s">
        <v>103</v>
      </c>
      <c r="D282" s="39" t="s">
        <v>12</v>
      </c>
      <c r="E282" s="40" t="s">
        <v>113</v>
      </c>
      <c r="F282" s="39" t="s">
        <v>93</v>
      </c>
      <c r="G282" s="39">
        <v>0</v>
      </c>
      <c r="H282" s="38">
        <v>2.5299999999999998</v>
      </c>
      <c r="I282" s="37" t="s">
        <v>121</v>
      </c>
      <c r="J282" s="36">
        <v>9</v>
      </c>
      <c r="K282" s="35">
        <f>SUM(H280+H279+H278+H277+1)</f>
        <v>10.68</v>
      </c>
      <c r="L282" s="34">
        <v>1.68</v>
      </c>
    </row>
    <row r="283" spans="1:12" x14ac:dyDescent="0.35">
      <c r="A283" s="50">
        <v>42497</v>
      </c>
      <c r="B283" s="49"/>
      <c r="C283" s="48" t="s">
        <v>29</v>
      </c>
      <c r="D283" s="47" t="s">
        <v>12</v>
      </c>
      <c r="E283" s="48" t="s">
        <v>80</v>
      </c>
      <c r="F283" s="47" t="s">
        <v>92</v>
      </c>
      <c r="G283" s="47">
        <v>0.5</v>
      </c>
      <c r="H283" s="46">
        <v>2.34</v>
      </c>
      <c r="I283" s="45" t="s">
        <v>127</v>
      </c>
    </row>
    <row r="284" spans="1:12" x14ac:dyDescent="0.35">
      <c r="A284" s="44">
        <v>42498</v>
      </c>
      <c r="C284" s="29" t="s">
        <v>60</v>
      </c>
      <c r="D284" s="30" t="s">
        <v>12</v>
      </c>
      <c r="E284" s="29" t="s">
        <v>86</v>
      </c>
      <c r="F284" s="30" t="s">
        <v>93</v>
      </c>
      <c r="G284" s="30">
        <v>0.5</v>
      </c>
      <c r="H284" s="31">
        <v>2.71</v>
      </c>
      <c r="I284" s="43" t="s">
        <v>121</v>
      </c>
    </row>
    <row r="285" spans="1:12" x14ac:dyDescent="0.35">
      <c r="A285" s="44">
        <v>42497</v>
      </c>
      <c r="C285" s="29" t="s">
        <v>47</v>
      </c>
      <c r="D285" s="30" t="s">
        <v>12</v>
      </c>
      <c r="E285" s="29" t="s">
        <v>108</v>
      </c>
      <c r="F285" s="30" t="s">
        <v>93</v>
      </c>
      <c r="G285" s="30">
        <v>0</v>
      </c>
      <c r="H285" s="31">
        <v>2.27</v>
      </c>
      <c r="I285" s="43" t="s">
        <v>121</v>
      </c>
    </row>
    <row r="286" spans="1:12" x14ac:dyDescent="0.35">
      <c r="A286" s="44">
        <v>42498</v>
      </c>
      <c r="C286" s="29" t="s">
        <v>42</v>
      </c>
      <c r="D286" s="30" t="s">
        <v>12</v>
      </c>
      <c r="E286" s="29" t="s">
        <v>48</v>
      </c>
      <c r="F286" s="30" t="s">
        <v>93</v>
      </c>
      <c r="G286" s="30">
        <v>1</v>
      </c>
      <c r="H286" s="31">
        <v>2.42</v>
      </c>
      <c r="I286" s="43" t="s">
        <v>121</v>
      </c>
    </row>
    <row r="287" spans="1:12" x14ac:dyDescent="0.35">
      <c r="A287" s="44">
        <v>42498</v>
      </c>
      <c r="C287" s="29" t="s">
        <v>51</v>
      </c>
      <c r="D287" s="30" t="s">
        <v>12</v>
      </c>
      <c r="E287" s="29" t="s">
        <v>44</v>
      </c>
      <c r="F287" s="30" t="s">
        <v>92</v>
      </c>
      <c r="H287" s="31">
        <v>2.14</v>
      </c>
      <c r="I287" s="43" t="s">
        <v>127</v>
      </c>
    </row>
    <row r="288" spans="1:12" x14ac:dyDescent="0.35">
      <c r="A288" s="44">
        <v>42498</v>
      </c>
      <c r="C288" s="29" t="s">
        <v>52</v>
      </c>
      <c r="D288" s="30" t="s">
        <v>12</v>
      </c>
      <c r="E288" s="29" t="s">
        <v>23</v>
      </c>
      <c r="F288" s="30" t="s">
        <v>92</v>
      </c>
      <c r="G288" s="30">
        <v>0</v>
      </c>
      <c r="H288" s="31">
        <v>2.92</v>
      </c>
      <c r="I288" s="43" t="s">
        <v>121</v>
      </c>
    </row>
    <row r="289" spans="1:16" x14ac:dyDescent="0.35">
      <c r="A289" s="44">
        <v>42498</v>
      </c>
      <c r="C289" s="29" t="s">
        <v>39</v>
      </c>
      <c r="D289" s="30" t="s">
        <v>12</v>
      </c>
      <c r="E289" s="29" t="s">
        <v>46</v>
      </c>
      <c r="F289" s="30" t="s">
        <v>92</v>
      </c>
      <c r="H289" s="31">
        <v>2.42</v>
      </c>
      <c r="I289" s="43" t="s">
        <v>121</v>
      </c>
    </row>
    <row r="290" spans="1:16" x14ac:dyDescent="0.35">
      <c r="A290" s="44">
        <v>42497</v>
      </c>
      <c r="C290" s="29" t="s">
        <v>70</v>
      </c>
      <c r="D290" s="30" t="s">
        <v>12</v>
      </c>
      <c r="E290" s="29" t="s">
        <v>99</v>
      </c>
      <c r="F290" s="30" t="s">
        <v>93</v>
      </c>
      <c r="G290" s="30">
        <v>1</v>
      </c>
      <c r="H290" s="31">
        <v>2.77</v>
      </c>
      <c r="I290" s="43" t="s">
        <v>127</v>
      </c>
    </row>
    <row r="291" spans="1:16" x14ac:dyDescent="0.35">
      <c r="A291" s="44">
        <v>42497</v>
      </c>
      <c r="C291" s="29" t="s">
        <v>69</v>
      </c>
      <c r="D291" s="30" t="s">
        <v>12</v>
      </c>
      <c r="E291" s="29" t="s">
        <v>32</v>
      </c>
      <c r="F291" s="30" t="s">
        <v>93</v>
      </c>
      <c r="H291" s="31">
        <v>2.72</v>
      </c>
      <c r="I291" s="43" t="s">
        <v>127</v>
      </c>
    </row>
    <row r="292" spans="1:16" x14ac:dyDescent="0.35">
      <c r="A292" s="44">
        <v>42497</v>
      </c>
      <c r="C292" s="29" t="s">
        <v>22</v>
      </c>
      <c r="D292" s="30" t="s">
        <v>12</v>
      </c>
      <c r="E292" s="29" t="s">
        <v>102</v>
      </c>
      <c r="F292" s="30" t="s">
        <v>93</v>
      </c>
      <c r="H292" s="31">
        <v>2.87</v>
      </c>
      <c r="I292" s="43" t="s">
        <v>127</v>
      </c>
    </row>
    <row r="293" spans="1:16" x14ac:dyDescent="0.35">
      <c r="A293" s="42">
        <v>42497</v>
      </c>
      <c r="B293" s="41"/>
      <c r="C293" s="40" t="s">
        <v>30</v>
      </c>
      <c r="D293" s="39" t="s">
        <v>12</v>
      </c>
      <c r="E293" s="40" t="s">
        <v>73</v>
      </c>
      <c r="F293" s="39" t="s">
        <v>93</v>
      </c>
      <c r="G293" s="39">
        <v>1</v>
      </c>
      <c r="H293" s="38">
        <v>2.61</v>
      </c>
      <c r="I293" s="37" t="s">
        <v>121</v>
      </c>
      <c r="J293" s="36">
        <v>11</v>
      </c>
      <c r="K293" s="35">
        <f>SUM(H292+H291+H290+H287+H283)</f>
        <v>12.84</v>
      </c>
      <c r="L293" s="34">
        <v>1.84</v>
      </c>
    </row>
    <row r="294" spans="1:16" x14ac:dyDescent="0.35">
      <c r="A294" s="50">
        <v>42501</v>
      </c>
      <c r="B294" s="49"/>
      <c r="C294" s="48" t="s">
        <v>79</v>
      </c>
      <c r="D294" s="47" t="s">
        <v>12</v>
      </c>
      <c r="E294" s="48" t="s">
        <v>86</v>
      </c>
      <c r="F294" s="47" t="s">
        <v>93</v>
      </c>
      <c r="G294" s="47">
        <v>0.5</v>
      </c>
      <c r="H294" s="46">
        <v>2.08</v>
      </c>
      <c r="I294" s="45" t="s">
        <v>121</v>
      </c>
    </row>
    <row r="295" spans="1:16" x14ac:dyDescent="0.35">
      <c r="A295" s="42">
        <v>42501</v>
      </c>
      <c r="B295" s="41"/>
      <c r="C295" s="40" t="s">
        <v>59</v>
      </c>
      <c r="D295" s="39" t="s">
        <v>12</v>
      </c>
      <c r="E295" s="40" t="s">
        <v>54</v>
      </c>
      <c r="F295" s="39" t="s">
        <v>93</v>
      </c>
      <c r="G295" s="39">
        <v>0.5</v>
      </c>
      <c r="H295" s="38">
        <v>2.23</v>
      </c>
      <c r="I295" s="37" t="s">
        <v>121</v>
      </c>
      <c r="J295" s="36">
        <v>2</v>
      </c>
      <c r="K295" s="35">
        <v>0</v>
      </c>
      <c r="L295" s="34">
        <v>-2</v>
      </c>
    </row>
    <row r="296" spans="1:16" x14ac:dyDescent="0.35">
      <c r="A296" s="50">
        <v>42505</v>
      </c>
      <c r="B296" s="49"/>
      <c r="C296" s="48" t="s">
        <v>77</v>
      </c>
      <c r="D296" s="47" t="s">
        <v>12</v>
      </c>
      <c r="E296" s="48" t="s">
        <v>56</v>
      </c>
      <c r="F296" s="47" t="s">
        <v>93</v>
      </c>
      <c r="G296" s="47">
        <v>0</v>
      </c>
      <c r="H296" s="46">
        <v>2.31</v>
      </c>
      <c r="I296" s="45" t="s">
        <v>27</v>
      </c>
    </row>
    <row r="297" spans="1:16" x14ac:dyDescent="0.35">
      <c r="A297" s="44">
        <v>42505</v>
      </c>
      <c r="C297" s="29" t="s">
        <v>63</v>
      </c>
      <c r="D297" s="30" t="s">
        <v>12</v>
      </c>
      <c r="E297" s="29" t="s">
        <v>57</v>
      </c>
      <c r="F297" s="30" t="s">
        <v>93</v>
      </c>
      <c r="G297" s="30">
        <v>1</v>
      </c>
      <c r="H297" s="31">
        <v>2.94</v>
      </c>
      <c r="I297" s="43" t="s">
        <v>121</v>
      </c>
    </row>
    <row r="298" spans="1:16" x14ac:dyDescent="0.35">
      <c r="A298" s="44">
        <v>42505</v>
      </c>
      <c r="C298" s="29" t="s">
        <v>87</v>
      </c>
      <c r="D298" s="30" t="s">
        <v>12</v>
      </c>
      <c r="E298" s="29" t="s">
        <v>62</v>
      </c>
      <c r="F298" s="30" t="s">
        <v>92</v>
      </c>
      <c r="G298" s="30">
        <v>0.5</v>
      </c>
      <c r="H298" s="31">
        <v>2.73</v>
      </c>
      <c r="I298" s="43" t="s">
        <v>127</v>
      </c>
    </row>
    <row r="299" spans="1:16" x14ac:dyDescent="0.35">
      <c r="A299" s="42">
        <v>42505</v>
      </c>
      <c r="B299" s="41"/>
      <c r="C299" s="40" t="s">
        <v>61</v>
      </c>
      <c r="D299" s="39" t="s">
        <v>12</v>
      </c>
      <c r="E299" s="40" t="s">
        <v>60</v>
      </c>
      <c r="F299" s="39" t="s">
        <v>93</v>
      </c>
      <c r="G299" s="39">
        <v>0</v>
      </c>
      <c r="H299" s="38">
        <v>2.19</v>
      </c>
      <c r="I299" s="37" t="s">
        <v>27</v>
      </c>
      <c r="J299" s="36">
        <v>4</v>
      </c>
      <c r="K299" s="35">
        <f>SUM(H298+2)</f>
        <v>4.7300000000000004</v>
      </c>
      <c r="L299" s="34">
        <v>0.73</v>
      </c>
    </row>
    <row r="300" spans="1:16" s="56" customFormat="1" x14ac:dyDescent="0.35">
      <c r="A300" s="69" t="s">
        <v>119</v>
      </c>
      <c r="B300" s="68"/>
      <c r="C300" s="67" t="s">
        <v>126</v>
      </c>
      <c r="D300" s="65"/>
      <c r="E300" s="67"/>
      <c r="F300" s="65"/>
      <c r="G300" s="65"/>
      <c r="H300" s="66"/>
      <c r="I300" s="65"/>
      <c r="J300" s="65"/>
      <c r="K300" s="65"/>
      <c r="L300" s="64"/>
      <c r="N300" s="57"/>
      <c r="O300" s="57"/>
      <c r="P300" s="57"/>
    </row>
    <row r="301" spans="1:16" s="56" customFormat="1" x14ac:dyDescent="0.35">
      <c r="A301" s="63" t="s">
        <v>118</v>
      </c>
      <c r="B301" s="62"/>
      <c r="C301" s="61" t="s">
        <v>125</v>
      </c>
      <c r="D301" s="59"/>
      <c r="E301" s="61"/>
      <c r="F301" s="59"/>
      <c r="G301" s="59"/>
      <c r="H301" s="60"/>
      <c r="I301" s="59"/>
      <c r="J301" s="59"/>
      <c r="K301" s="59"/>
      <c r="L301" s="58"/>
      <c r="N301" s="57"/>
      <c r="O301" s="57"/>
      <c r="P301" s="57"/>
    </row>
    <row r="302" spans="1:16" x14ac:dyDescent="0.35">
      <c r="A302" s="50">
        <v>42643</v>
      </c>
      <c r="B302" s="49" t="s">
        <v>28</v>
      </c>
      <c r="C302" s="48" t="s">
        <v>40</v>
      </c>
      <c r="D302" s="47" t="s">
        <v>12</v>
      </c>
      <c r="E302" s="48" t="s">
        <v>29</v>
      </c>
      <c r="F302" s="47" t="s">
        <v>92</v>
      </c>
      <c r="G302" s="47">
        <v>0</v>
      </c>
      <c r="H302" s="46">
        <v>2.54</v>
      </c>
      <c r="I302" s="45" t="s">
        <v>122</v>
      </c>
    </row>
    <row r="303" spans="1:16" x14ac:dyDescent="0.35">
      <c r="A303" s="44">
        <v>42643</v>
      </c>
      <c r="B303" s="32" t="s">
        <v>16</v>
      </c>
      <c r="C303" s="29" t="s">
        <v>26</v>
      </c>
      <c r="D303" s="30" t="s">
        <v>12</v>
      </c>
      <c r="E303" s="29" t="s">
        <v>30</v>
      </c>
      <c r="F303" s="30" t="s">
        <v>93</v>
      </c>
      <c r="G303" s="30">
        <v>0</v>
      </c>
      <c r="H303" s="31">
        <v>3.03</v>
      </c>
      <c r="I303" s="43" t="s">
        <v>122</v>
      </c>
    </row>
    <row r="304" spans="1:16" x14ac:dyDescent="0.35">
      <c r="A304" s="44">
        <v>42643</v>
      </c>
      <c r="B304" s="32" t="s">
        <v>16</v>
      </c>
      <c r="C304" s="29" t="s">
        <v>24</v>
      </c>
      <c r="D304" s="30" t="s">
        <v>12</v>
      </c>
      <c r="E304" s="29" t="s">
        <v>41</v>
      </c>
      <c r="F304" s="30" t="s">
        <v>93</v>
      </c>
      <c r="H304" s="31">
        <v>2.65</v>
      </c>
      <c r="I304" s="43" t="s">
        <v>122</v>
      </c>
    </row>
    <row r="305" spans="1:12" x14ac:dyDescent="0.35">
      <c r="A305" s="44">
        <v>42643</v>
      </c>
      <c r="B305" s="32" t="s">
        <v>16</v>
      </c>
      <c r="C305" s="29" t="s">
        <v>17</v>
      </c>
      <c r="D305" s="30" t="s">
        <v>12</v>
      </c>
      <c r="E305" s="29" t="s">
        <v>38</v>
      </c>
      <c r="F305" s="30" t="s">
        <v>93</v>
      </c>
      <c r="G305" s="30">
        <v>0</v>
      </c>
      <c r="H305" s="31">
        <v>2.7</v>
      </c>
      <c r="I305" s="43" t="s">
        <v>122</v>
      </c>
    </row>
    <row r="306" spans="1:12" x14ac:dyDescent="0.35">
      <c r="A306" s="42">
        <v>42643</v>
      </c>
      <c r="B306" s="41" t="s">
        <v>16</v>
      </c>
      <c r="C306" s="40" t="s">
        <v>42</v>
      </c>
      <c r="D306" s="39" t="s">
        <v>12</v>
      </c>
      <c r="E306" s="40" t="s">
        <v>25</v>
      </c>
      <c r="F306" s="39" t="s">
        <v>92</v>
      </c>
      <c r="G306" s="39">
        <v>0</v>
      </c>
      <c r="H306" s="38">
        <v>2.35</v>
      </c>
      <c r="I306" s="37" t="s">
        <v>27</v>
      </c>
      <c r="J306" s="36">
        <v>5</v>
      </c>
      <c r="K306" s="35">
        <f>SUM(H302+H303+H304+H305+1)</f>
        <v>11.920000000000002</v>
      </c>
      <c r="L306" s="34">
        <f>SUM(K306-J306)</f>
        <v>6.9200000000000017</v>
      </c>
    </row>
    <row r="307" spans="1:12" x14ac:dyDescent="0.35">
      <c r="A307" s="50">
        <v>42651</v>
      </c>
      <c r="B307" s="49" t="s">
        <v>16</v>
      </c>
      <c r="C307" s="48" t="s">
        <v>43</v>
      </c>
      <c r="D307" s="47" t="s">
        <v>12</v>
      </c>
      <c r="E307" s="48" t="s">
        <v>26</v>
      </c>
      <c r="F307" s="47" t="s">
        <v>92</v>
      </c>
      <c r="G307" s="47">
        <v>0</v>
      </c>
      <c r="H307" s="46">
        <v>2.2599999999999998</v>
      </c>
      <c r="I307" s="45" t="s">
        <v>121</v>
      </c>
    </row>
    <row r="308" spans="1:12" x14ac:dyDescent="0.35">
      <c r="A308" s="44">
        <v>42651</v>
      </c>
      <c r="B308" s="32" t="s">
        <v>124</v>
      </c>
      <c r="C308" s="29" t="s">
        <v>44</v>
      </c>
      <c r="D308" s="30" t="s">
        <v>12</v>
      </c>
      <c r="E308" s="29" t="s">
        <v>21</v>
      </c>
      <c r="F308" s="30" t="s">
        <v>93</v>
      </c>
      <c r="G308" s="30">
        <v>0</v>
      </c>
      <c r="H308" s="31">
        <v>2.87</v>
      </c>
      <c r="I308" s="43" t="s">
        <v>27</v>
      </c>
    </row>
    <row r="309" spans="1:12" x14ac:dyDescent="0.35">
      <c r="A309" s="44">
        <v>42651</v>
      </c>
      <c r="B309" s="32" t="s">
        <v>124</v>
      </c>
      <c r="C309" s="29" t="s">
        <v>13</v>
      </c>
      <c r="D309" s="30" t="s">
        <v>12</v>
      </c>
      <c r="E309" s="29" t="s">
        <v>32</v>
      </c>
      <c r="F309" s="30" t="s">
        <v>93</v>
      </c>
      <c r="G309" s="30">
        <v>0.5</v>
      </c>
      <c r="H309" s="31">
        <v>2.48</v>
      </c>
      <c r="I309" s="43" t="s">
        <v>121</v>
      </c>
      <c r="J309" s="36">
        <v>3</v>
      </c>
      <c r="K309" s="35">
        <v>1</v>
      </c>
      <c r="L309" s="34">
        <f>SUM(K309-J309)</f>
        <v>-2</v>
      </c>
    </row>
    <row r="310" spans="1:12" x14ac:dyDescent="0.35">
      <c r="A310" s="54">
        <v>42654</v>
      </c>
      <c r="B310" s="53" t="s">
        <v>124</v>
      </c>
      <c r="C310" s="52" t="s">
        <v>22</v>
      </c>
      <c r="D310" s="35" t="s">
        <v>12</v>
      </c>
      <c r="E310" s="52" t="s">
        <v>45</v>
      </c>
      <c r="F310" s="35" t="s">
        <v>93</v>
      </c>
      <c r="G310" s="35">
        <v>0.5</v>
      </c>
      <c r="H310" s="51">
        <v>2.37</v>
      </c>
      <c r="I310" s="34" t="s">
        <v>122</v>
      </c>
      <c r="J310" s="36">
        <v>1</v>
      </c>
      <c r="K310" s="35">
        <v>2.37</v>
      </c>
      <c r="L310" s="34">
        <f>SUM(K310-J310)</f>
        <v>1.37</v>
      </c>
    </row>
    <row r="311" spans="1:12" x14ac:dyDescent="0.35">
      <c r="A311" s="44">
        <v>42658</v>
      </c>
      <c r="B311" s="32" t="s">
        <v>28</v>
      </c>
      <c r="C311" s="29" t="s">
        <v>46</v>
      </c>
      <c r="D311" s="30" t="s">
        <v>12</v>
      </c>
      <c r="E311" s="29" t="s">
        <v>33</v>
      </c>
      <c r="F311" s="30" t="s">
        <v>92</v>
      </c>
      <c r="H311" s="31">
        <v>2.8</v>
      </c>
      <c r="I311" s="43" t="s">
        <v>121</v>
      </c>
    </row>
    <row r="312" spans="1:12" x14ac:dyDescent="0.35">
      <c r="A312" s="44">
        <v>42658</v>
      </c>
      <c r="B312" s="32" t="s">
        <v>28</v>
      </c>
      <c r="C312" s="29" t="s">
        <v>29</v>
      </c>
      <c r="D312" s="30" t="s">
        <v>12</v>
      </c>
      <c r="E312" s="29" t="s">
        <v>47</v>
      </c>
      <c r="F312" s="30" t="s">
        <v>93</v>
      </c>
      <c r="G312" s="30">
        <v>0</v>
      </c>
      <c r="H312" s="31">
        <v>3.04</v>
      </c>
      <c r="I312" s="43" t="s">
        <v>27</v>
      </c>
    </row>
    <row r="313" spans="1:12" x14ac:dyDescent="0.35">
      <c r="A313" s="44">
        <v>42658</v>
      </c>
      <c r="B313" s="32" t="s">
        <v>16</v>
      </c>
      <c r="C313" s="29" t="s">
        <v>41</v>
      </c>
      <c r="D313" s="30" t="s">
        <v>12</v>
      </c>
      <c r="E313" s="29" t="s">
        <v>36</v>
      </c>
      <c r="F313" s="30" t="s">
        <v>92</v>
      </c>
      <c r="H313" s="31">
        <v>2.1800000000000002</v>
      </c>
      <c r="I313" s="43" t="s">
        <v>122</v>
      </c>
    </row>
    <row r="314" spans="1:12" x14ac:dyDescent="0.35">
      <c r="A314" s="44">
        <v>42658</v>
      </c>
      <c r="B314" s="32" t="s">
        <v>16</v>
      </c>
      <c r="C314" s="29" t="s">
        <v>23</v>
      </c>
      <c r="D314" s="30" t="s">
        <v>12</v>
      </c>
      <c r="E314" s="29" t="s">
        <v>20</v>
      </c>
      <c r="F314" s="30" t="s">
        <v>92</v>
      </c>
      <c r="H314" s="31">
        <v>2.15</v>
      </c>
      <c r="I314" s="43" t="s">
        <v>122</v>
      </c>
    </row>
    <row r="315" spans="1:12" x14ac:dyDescent="0.35">
      <c r="A315" s="44">
        <v>42658</v>
      </c>
      <c r="B315" s="32" t="s">
        <v>31</v>
      </c>
      <c r="C315" s="29" t="s">
        <v>22</v>
      </c>
      <c r="D315" s="30" t="s">
        <v>12</v>
      </c>
      <c r="E315" s="29" t="s">
        <v>48</v>
      </c>
      <c r="F315" s="30" t="s">
        <v>93</v>
      </c>
      <c r="G315" s="30">
        <v>0</v>
      </c>
      <c r="H315" s="31">
        <v>2.4500000000000002</v>
      </c>
      <c r="I315" s="43" t="s">
        <v>27</v>
      </c>
      <c r="J315" s="36">
        <v>5</v>
      </c>
      <c r="K315" s="35">
        <f>SUM(H313+H314+2)</f>
        <v>6.33</v>
      </c>
      <c r="L315" s="34">
        <f>SUM(K315-J315)</f>
        <v>1.33</v>
      </c>
    </row>
    <row r="316" spans="1:12" x14ac:dyDescent="0.35">
      <c r="A316" s="54">
        <v>42661</v>
      </c>
      <c r="B316" s="53" t="s">
        <v>16</v>
      </c>
      <c r="C316" s="52" t="s">
        <v>36</v>
      </c>
      <c r="D316" s="35" t="s">
        <v>12</v>
      </c>
      <c r="E316" s="52" t="s">
        <v>50</v>
      </c>
      <c r="F316" s="35" t="s">
        <v>93</v>
      </c>
      <c r="G316" s="35">
        <v>0</v>
      </c>
      <c r="H316" s="51">
        <v>2.61</v>
      </c>
      <c r="I316" s="34" t="s">
        <v>27</v>
      </c>
      <c r="J316" s="36">
        <v>1</v>
      </c>
      <c r="K316" s="35">
        <v>1</v>
      </c>
      <c r="L316" s="34">
        <f>SUM(K316-J316)</f>
        <v>0</v>
      </c>
    </row>
    <row r="317" spans="1:12" x14ac:dyDescent="0.35">
      <c r="A317" s="50">
        <v>42665</v>
      </c>
      <c r="B317" s="49" t="s">
        <v>55</v>
      </c>
      <c r="C317" s="48" t="s">
        <v>53</v>
      </c>
      <c r="D317" s="47" t="s">
        <v>12</v>
      </c>
      <c r="E317" s="48" t="s">
        <v>54</v>
      </c>
      <c r="F317" s="47" t="s">
        <v>92</v>
      </c>
      <c r="G317" s="47">
        <v>0.5</v>
      </c>
      <c r="H317" s="46">
        <v>2.39</v>
      </c>
      <c r="I317" s="45" t="s">
        <v>122</v>
      </c>
    </row>
    <row r="318" spans="1:12" x14ac:dyDescent="0.35">
      <c r="A318" s="44">
        <v>42665</v>
      </c>
      <c r="B318" s="32" t="s">
        <v>55</v>
      </c>
      <c r="C318" s="29" t="s">
        <v>60</v>
      </c>
      <c r="D318" s="30" t="s">
        <v>12</v>
      </c>
      <c r="E318" s="29" t="s">
        <v>61</v>
      </c>
      <c r="F318" s="30" t="s">
        <v>93</v>
      </c>
      <c r="G318" s="30">
        <v>1.5</v>
      </c>
      <c r="H318" s="31">
        <v>2.0699999999999998</v>
      </c>
      <c r="I318" s="43" t="s">
        <v>122</v>
      </c>
    </row>
    <row r="319" spans="1:12" x14ac:dyDescent="0.35">
      <c r="A319" s="44">
        <v>42665</v>
      </c>
      <c r="B319" s="32" t="s">
        <v>28</v>
      </c>
      <c r="C319" s="29" t="s">
        <v>64</v>
      </c>
      <c r="D319" s="30" t="s">
        <v>12</v>
      </c>
      <c r="E319" s="29" t="s">
        <v>65</v>
      </c>
      <c r="F319" s="30" t="s">
        <v>92</v>
      </c>
      <c r="G319" s="30">
        <v>0</v>
      </c>
      <c r="H319" s="31">
        <v>2.5499999999999998</v>
      </c>
      <c r="I319" s="43" t="s">
        <v>121</v>
      </c>
    </row>
    <row r="320" spans="1:12" x14ac:dyDescent="0.35">
      <c r="A320" s="44">
        <v>42665</v>
      </c>
      <c r="B320" s="32" t="s">
        <v>16</v>
      </c>
      <c r="C320" s="29" t="s">
        <v>66</v>
      </c>
      <c r="D320" s="30" t="s">
        <v>12</v>
      </c>
      <c r="E320" s="29" t="s">
        <v>25</v>
      </c>
      <c r="F320" s="30" t="s">
        <v>92</v>
      </c>
      <c r="H320" s="31">
        <v>2.77</v>
      </c>
      <c r="I320" s="43" t="s">
        <v>121</v>
      </c>
    </row>
    <row r="321" spans="1:12" x14ac:dyDescent="0.35">
      <c r="A321" s="44">
        <v>42665</v>
      </c>
      <c r="B321" s="32" t="s">
        <v>16</v>
      </c>
      <c r="C321" s="29" t="s">
        <v>20</v>
      </c>
      <c r="D321" s="30" t="s">
        <v>12</v>
      </c>
      <c r="E321" s="29" t="s">
        <v>18</v>
      </c>
      <c r="F321" s="30" t="s">
        <v>93</v>
      </c>
      <c r="H321" s="31">
        <v>2.67</v>
      </c>
      <c r="I321" s="43" t="s">
        <v>122</v>
      </c>
    </row>
    <row r="322" spans="1:12" x14ac:dyDescent="0.35">
      <c r="A322" s="44">
        <v>42665</v>
      </c>
      <c r="B322" s="32" t="s">
        <v>31</v>
      </c>
      <c r="C322" s="29" t="s">
        <v>69</v>
      </c>
      <c r="D322" s="30" t="s">
        <v>12</v>
      </c>
      <c r="E322" s="29" t="s">
        <v>70</v>
      </c>
      <c r="F322" s="30" t="s">
        <v>93</v>
      </c>
      <c r="H322" s="31">
        <v>2.31</v>
      </c>
      <c r="I322" s="43" t="s">
        <v>121</v>
      </c>
    </row>
    <row r="323" spans="1:12" x14ac:dyDescent="0.35">
      <c r="A323" s="44">
        <v>42665</v>
      </c>
      <c r="B323" s="32" t="s">
        <v>31</v>
      </c>
      <c r="C323" s="29" t="s">
        <v>71</v>
      </c>
      <c r="D323" s="30" t="s">
        <v>12</v>
      </c>
      <c r="E323" s="29" t="s">
        <v>21</v>
      </c>
      <c r="F323" s="30" t="s">
        <v>93</v>
      </c>
      <c r="G323" s="30">
        <v>0</v>
      </c>
      <c r="H323" s="31">
        <v>2.65</v>
      </c>
      <c r="I323" s="43" t="s">
        <v>122</v>
      </c>
    </row>
    <row r="324" spans="1:12" x14ac:dyDescent="0.35">
      <c r="A324" s="44">
        <v>42665</v>
      </c>
      <c r="B324" s="32" t="s">
        <v>31</v>
      </c>
      <c r="C324" s="29" t="s">
        <v>72</v>
      </c>
      <c r="D324" s="30" t="s">
        <v>12</v>
      </c>
      <c r="E324" s="29" t="s">
        <v>14</v>
      </c>
      <c r="F324" s="30" t="s">
        <v>93</v>
      </c>
      <c r="G324" s="30">
        <v>0</v>
      </c>
      <c r="H324" s="31">
        <v>2.78</v>
      </c>
      <c r="I324" s="43" t="s">
        <v>122</v>
      </c>
    </row>
    <row r="325" spans="1:12" x14ac:dyDescent="0.35">
      <c r="A325" s="42">
        <v>42666</v>
      </c>
      <c r="B325" s="41" t="s">
        <v>55</v>
      </c>
      <c r="C325" s="40" t="s">
        <v>62</v>
      </c>
      <c r="D325" s="39" t="s">
        <v>12</v>
      </c>
      <c r="E325" s="40" t="s">
        <v>63</v>
      </c>
      <c r="F325" s="30" t="s">
        <v>93</v>
      </c>
      <c r="G325" s="39">
        <v>1</v>
      </c>
      <c r="H325" s="38">
        <v>2.15</v>
      </c>
      <c r="I325" s="37" t="s">
        <v>122</v>
      </c>
      <c r="J325" s="36">
        <v>9</v>
      </c>
      <c r="K325" s="35">
        <f>SUM(H317+H318+H321+H323+H324+H325)</f>
        <v>14.709999999999999</v>
      </c>
      <c r="L325" s="34">
        <f>SUM(K325-J325)</f>
        <v>5.7099999999999991</v>
      </c>
    </row>
    <row r="326" spans="1:12" x14ac:dyDescent="0.35">
      <c r="A326" s="50">
        <v>42672</v>
      </c>
      <c r="B326" s="49" t="s">
        <v>55</v>
      </c>
      <c r="C326" s="48" t="s">
        <v>59</v>
      </c>
      <c r="D326" s="47" t="s">
        <v>12</v>
      </c>
      <c r="E326" s="48" t="s">
        <v>75</v>
      </c>
      <c r="F326" s="47" t="s">
        <v>92</v>
      </c>
      <c r="G326" s="47">
        <v>1</v>
      </c>
      <c r="H326" s="46">
        <v>2.36</v>
      </c>
      <c r="I326" s="45" t="s">
        <v>121</v>
      </c>
    </row>
    <row r="327" spans="1:12" x14ac:dyDescent="0.35">
      <c r="A327" s="44">
        <v>42672</v>
      </c>
      <c r="B327" s="32" t="s">
        <v>55</v>
      </c>
      <c r="C327" s="29" t="s">
        <v>76</v>
      </c>
      <c r="D327" s="30" t="s">
        <v>12</v>
      </c>
      <c r="E327" s="29" t="s">
        <v>53</v>
      </c>
      <c r="F327" s="30" t="s">
        <v>93</v>
      </c>
      <c r="G327" s="30">
        <v>1.5</v>
      </c>
      <c r="H327" s="31">
        <v>2.38</v>
      </c>
      <c r="I327" s="43" t="s">
        <v>122</v>
      </c>
    </row>
    <row r="328" spans="1:12" x14ac:dyDescent="0.35">
      <c r="A328" s="44">
        <v>42672</v>
      </c>
      <c r="B328" s="32" t="s">
        <v>55</v>
      </c>
      <c r="C328" s="29" t="s">
        <v>61</v>
      </c>
      <c r="D328" s="30" t="s">
        <v>12</v>
      </c>
      <c r="E328" s="29" t="s">
        <v>62</v>
      </c>
      <c r="F328" s="30" t="s">
        <v>92</v>
      </c>
      <c r="G328" s="30">
        <v>1</v>
      </c>
      <c r="H328" s="31">
        <v>2.16</v>
      </c>
      <c r="I328" s="43" t="s">
        <v>121</v>
      </c>
    </row>
    <row r="329" spans="1:12" x14ac:dyDescent="0.35">
      <c r="A329" s="44">
        <v>42672</v>
      </c>
      <c r="B329" s="32" t="s">
        <v>28</v>
      </c>
      <c r="C329" s="29" t="s">
        <v>78</v>
      </c>
      <c r="D329" s="30" t="s">
        <v>12</v>
      </c>
      <c r="E329" s="29" t="s">
        <v>79</v>
      </c>
      <c r="F329" s="30" t="s">
        <v>92</v>
      </c>
      <c r="H329" s="31">
        <v>2.2799999999999998</v>
      </c>
      <c r="I329" s="43" t="s">
        <v>122</v>
      </c>
    </row>
    <row r="330" spans="1:12" x14ac:dyDescent="0.35">
      <c r="A330" s="44">
        <v>42672</v>
      </c>
      <c r="B330" s="32" t="s">
        <v>16</v>
      </c>
      <c r="C330" s="29" t="s">
        <v>26</v>
      </c>
      <c r="D330" s="30" t="s">
        <v>12</v>
      </c>
      <c r="E330" s="29" t="s">
        <v>52</v>
      </c>
      <c r="F330" s="30" t="s">
        <v>93</v>
      </c>
      <c r="G330" s="30">
        <v>0.5</v>
      </c>
      <c r="H330" s="31">
        <v>2.5</v>
      </c>
      <c r="I330" s="43" t="s">
        <v>121</v>
      </c>
    </row>
    <row r="331" spans="1:12" x14ac:dyDescent="0.35">
      <c r="A331" s="44">
        <v>42672</v>
      </c>
      <c r="B331" s="32" t="s">
        <v>16</v>
      </c>
      <c r="C331" s="29" t="s">
        <v>18</v>
      </c>
      <c r="D331" s="30" t="s">
        <v>12</v>
      </c>
      <c r="E331" s="29" t="s">
        <v>24</v>
      </c>
      <c r="F331" s="30" t="s">
        <v>92</v>
      </c>
      <c r="H331" s="31">
        <v>2.2999999999999998</v>
      </c>
      <c r="I331" s="43" t="s">
        <v>122</v>
      </c>
    </row>
    <row r="332" spans="1:12" x14ac:dyDescent="0.35">
      <c r="A332" s="44">
        <v>42672</v>
      </c>
      <c r="B332" s="32" t="s">
        <v>31</v>
      </c>
      <c r="C332" s="29" t="s">
        <v>14</v>
      </c>
      <c r="D332" s="30" t="s">
        <v>12</v>
      </c>
      <c r="E332" s="29" t="s">
        <v>44</v>
      </c>
      <c r="F332" s="30" t="s">
        <v>92</v>
      </c>
      <c r="G332" s="30">
        <v>0</v>
      </c>
      <c r="H332" s="31">
        <v>2.25</v>
      </c>
      <c r="I332" s="43" t="s">
        <v>27</v>
      </c>
    </row>
    <row r="333" spans="1:12" x14ac:dyDescent="0.35">
      <c r="A333" s="44">
        <v>42673</v>
      </c>
      <c r="B333" s="32" t="s">
        <v>55</v>
      </c>
      <c r="C333" s="29" t="s">
        <v>63</v>
      </c>
      <c r="D333" s="30" t="s">
        <v>12</v>
      </c>
      <c r="E333" s="29" t="s">
        <v>77</v>
      </c>
      <c r="F333" s="30" t="s">
        <v>92</v>
      </c>
      <c r="G333" s="30">
        <v>0</v>
      </c>
      <c r="H333" s="31">
        <v>2.25</v>
      </c>
      <c r="I333" s="43" t="s">
        <v>121</v>
      </c>
    </row>
    <row r="334" spans="1:12" x14ac:dyDescent="0.35">
      <c r="A334" s="42">
        <v>42673</v>
      </c>
      <c r="B334" s="41" t="s">
        <v>28</v>
      </c>
      <c r="C334" s="40" t="s">
        <v>82</v>
      </c>
      <c r="D334" s="39" t="s">
        <v>12</v>
      </c>
      <c r="E334" s="40" t="s">
        <v>29</v>
      </c>
      <c r="F334" s="39" t="s">
        <v>92</v>
      </c>
      <c r="G334" s="39"/>
      <c r="H334" s="38">
        <v>2.88</v>
      </c>
      <c r="I334" s="37" t="s">
        <v>121</v>
      </c>
      <c r="J334" s="36">
        <v>9</v>
      </c>
      <c r="K334" s="35">
        <f>SUM(H327+H329+H331+1)</f>
        <v>7.96</v>
      </c>
      <c r="L334" s="34">
        <f>SUM(K334-J334)</f>
        <v>-1.04</v>
      </c>
    </row>
    <row r="335" spans="1:12" x14ac:dyDescent="0.35">
      <c r="A335" s="50">
        <v>42679</v>
      </c>
      <c r="B335" s="49" t="s">
        <v>55</v>
      </c>
      <c r="C335" s="48" t="s">
        <v>84</v>
      </c>
      <c r="D335" s="47" t="s">
        <v>12</v>
      </c>
      <c r="E335" s="48" t="s">
        <v>59</v>
      </c>
      <c r="F335" s="30" t="s">
        <v>93</v>
      </c>
      <c r="G335" s="47">
        <v>0.5</v>
      </c>
      <c r="H335" s="46">
        <v>2.4700000000000002</v>
      </c>
      <c r="I335" s="45" t="s">
        <v>122</v>
      </c>
    </row>
    <row r="336" spans="1:12" x14ac:dyDescent="0.35">
      <c r="A336" s="44">
        <v>42679</v>
      </c>
      <c r="B336" s="32" t="s">
        <v>55</v>
      </c>
      <c r="C336" s="29" t="s">
        <v>53</v>
      </c>
      <c r="D336" s="30" t="s">
        <v>12</v>
      </c>
      <c r="E336" s="29" t="s">
        <v>57</v>
      </c>
      <c r="F336" s="30" t="s">
        <v>92</v>
      </c>
      <c r="G336" s="30">
        <v>0</v>
      </c>
      <c r="H336" s="31">
        <v>2.4700000000000002</v>
      </c>
      <c r="I336" s="43" t="s">
        <v>122</v>
      </c>
    </row>
    <row r="337" spans="1:12" x14ac:dyDescent="0.35">
      <c r="A337" s="44">
        <v>42679</v>
      </c>
      <c r="B337" s="32" t="s">
        <v>55</v>
      </c>
      <c r="C337" s="29" t="s">
        <v>62</v>
      </c>
      <c r="D337" s="30" t="s">
        <v>12</v>
      </c>
      <c r="E337" s="29" t="s">
        <v>85</v>
      </c>
      <c r="F337" s="30" t="s">
        <v>93</v>
      </c>
      <c r="G337" s="30">
        <v>1.5</v>
      </c>
      <c r="H337" s="31">
        <v>2.4900000000000002</v>
      </c>
      <c r="I337" s="43" t="s">
        <v>122</v>
      </c>
    </row>
    <row r="338" spans="1:12" x14ac:dyDescent="0.35">
      <c r="A338" s="44">
        <v>42679</v>
      </c>
      <c r="B338" s="32" t="s">
        <v>28</v>
      </c>
      <c r="C338" s="29" t="s">
        <v>35</v>
      </c>
      <c r="D338" s="30" t="s">
        <v>12</v>
      </c>
      <c r="E338" s="29" t="s">
        <v>33</v>
      </c>
      <c r="F338" s="30" t="s">
        <v>92</v>
      </c>
      <c r="H338" s="31">
        <v>2.2999999999999998</v>
      </c>
      <c r="I338" s="43" t="s">
        <v>121</v>
      </c>
    </row>
    <row r="339" spans="1:12" x14ac:dyDescent="0.35">
      <c r="A339" s="44">
        <v>42679</v>
      </c>
      <c r="B339" s="32" t="s">
        <v>28</v>
      </c>
      <c r="C339" s="29" t="s">
        <v>29</v>
      </c>
      <c r="D339" s="30" t="s">
        <v>12</v>
      </c>
      <c r="E339" s="29" t="s">
        <v>88</v>
      </c>
      <c r="F339" s="30" t="s">
        <v>93</v>
      </c>
      <c r="G339" s="30">
        <v>0.5</v>
      </c>
      <c r="H339" s="31">
        <v>2.4300000000000002</v>
      </c>
      <c r="I339" s="43" t="s">
        <v>121</v>
      </c>
    </row>
    <row r="340" spans="1:12" x14ac:dyDescent="0.35">
      <c r="A340" s="42">
        <v>42680</v>
      </c>
      <c r="B340" s="41" t="s">
        <v>55</v>
      </c>
      <c r="C340" s="40" t="s">
        <v>87</v>
      </c>
      <c r="D340" s="39" t="s">
        <v>12</v>
      </c>
      <c r="E340" s="40" t="s">
        <v>76</v>
      </c>
      <c r="F340" s="39" t="s">
        <v>92</v>
      </c>
      <c r="G340" s="39">
        <v>0.5</v>
      </c>
      <c r="H340" s="38">
        <v>2.2000000000000002</v>
      </c>
      <c r="I340" s="37" t="s">
        <v>121</v>
      </c>
      <c r="J340" s="36">
        <v>6</v>
      </c>
      <c r="K340" s="35">
        <f>SUM(H335+H336+H337)</f>
        <v>7.4300000000000006</v>
      </c>
      <c r="L340" s="34">
        <f>SUM(K340-J340)</f>
        <v>1.4300000000000006</v>
      </c>
    </row>
    <row r="341" spans="1:12" x14ac:dyDescent="0.35">
      <c r="A341" s="50">
        <v>42686</v>
      </c>
      <c r="B341" s="49" t="s">
        <v>16</v>
      </c>
      <c r="C341" s="48" t="s">
        <v>36</v>
      </c>
      <c r="D341" s="47" t="s">
        <v>12</v>
      </c>
      <c r="E341" s="48" t="s">
        <v>23</v>
      </c>
      <c r="F341" s="30" t="s">
        <v>93</v>
      </c>
      <c r="G341" s="47">
        <v>0.5</v>
      </c>
      <c r="H341" s="46">
        <v>2.09</v>
      </c>
      <c r="I341" s="45" t="s">
        <v>122</v>
      </c>
    </row>
    <row r="342" spans="1:12" x14ac:dyDescent="0.35">
      <c r="A342" s="44">
        <v>42686</v>
      </c>
      <c r="B342" s="32" t="s">
        <v>31</v>
      </c>
      <c r="C342" s="29" t="s">
        <v>69</v>
      </c>
      <c r="D342" s="30" t="s">
        <v>12</v>
      </c>
      <c r="E342" s="29" t="s">
        <v>21</v>
      </c>
      <c r="F342" s="30" t="s">
        <v>93</v>
      </c>
      <c r="H342" s="31">
        <v>2.66</v>
      </c>
      <c r="I342" s="43" t="s">
        <v>122</v>
      </c>
    </row>
    <row r="343" spans="1:12" x14ac:dyDescent="0.35">
      <c r="A343" s="44">
        <v>42686</v>
      </c>
      <c r="B343" s="32" t="s">
        <v>31</v>
      </c>
      <c r="C343" s="29" t="s">
        <v>72</v>
      </c>
      <c r="D343" s="30" t="s">
        <v>12</v>
      </c>
      <c r="E343" s="29" t="s">
        <v>32</v>
      </c>
      <c r="F343" s="30" t="s">
        <v>93</v>
      </c>
      <c r="G343" s="30">
        <v>0.5</v>
      </c>
      <c r="H343" s="31">
        <v>2.02</v>
      </c>
      <c r="I343" s="43" t="s">
        <v>122</v>
      </c>
    </row>
    <row r="344" spans="1:12" x14ac:dyDescent="0.35">
      <c r="A344" s="44">
        <v>42686</v>
      </c>
      <c r="B344" s="32" t="s">
        <v>31</v>
      </c>
      <c r="C344" s="29" t="s">
        <v>90</v>
      </c>
      <c r="D344" s="30" t="s">
        <v>12</v>
      </c>
      <c r="E344" s="29" t="s">
        <v>14</v>
      </c>
      <c r="F344" s="30" t="s">
        <v>93</v>
      </c>
      <c r="H344" s="31">
        <v>2.87</v>
      </c>
      <c r="I344" s="43" t="s">
        <v>121</v>
      </c>
    </row>
    <row r="345" spans="1:12" x14ac:dyDescent="0.35">
      <c r="A345" s="44">
        <v>42686</v>
      </c>
      <c r="B345" s="32" t="s">
        <v>31</v>
      </c>
      <c r="C345" s="29" t="s">
        <v>73</v>
      </c>
      <c r="D345" s="30" t="s">
        <v>12</v>
      </c>
      <c r="E345" s="29" t="s">
        <v>45</v>
      </c>
      <c r="F345" s="30" t="s">
        <v>93</v>
      </c>
      <c r="G345" s="30">
        <v>0.5</v>
      </c>
      <c r="H345" s="31">
        <v>2.27</v>
      </c>
      <c r="I345" s="43" t="s">
        <v>121</v>
      </c>
    </row>
    <row r="346" spans="1:12" x14ac:dyDescent="0.35">
      <c r="A346" s="42">
        <v>42687</v>
      </c>
      <c r="B346" s="41" t="s">
        <v>16</v>
      </c>
      <c r="C346" s="40" t="s">
        <v>51</v>
      </c>
      <c r="D346" s="39" t="s">
        <v>12</v>
      </c>
      <c r="E346" s="40" t="s">
        <v>26</v>
      </c>
      <c r="F346" s="39" t="s">
        <v>92</v>
      </c>
      <c r="G346" s="39">
        <v>0</v>
      </c>
      <c r="H346" s="38">
        <v>2.14</v>
      </c>
      <c r="I346" s="37" t="s">
        <v>122</v>
      </c>
      <c r="J346" s="36">
        <v>6</v>
      </c>
      <c r="K346" s="35">
        <f>SUM(H341+H342+H343+H346)</f>
        <v>8.91</v>
      </c>
      <c r="L346" s="34">
        <f>SUM(K346-J346)</f>
        <v>2.91</v>
      </c>
    </row>
    <row r="347" spans="1:12" x14ac:dyDescent="0.35">
      <c r="A347" s="50">
        <v>42693</v>
      </c>
      <c r="B347" s="49" t="s">
        <v>28</v>
      </c>
      <c r="C347" s="48" t="s">
        <v>91</v>
      </c>
      <c r="D347" s="47" t="s">
        <v>12</v>
      </c>
      <c r="E347" s="48" t="s">
        <v>79</v>
      </c>
      <c r="F347" s="47" t="s">
        <v>92</v>
      </c>
      <c r="G347" s="47">
        <v>0</v>
      </c>
      <c r="H347" s="46">
        <v>2.46</v>
      </c>
      <c r="I347" s="45" t="s">
        <v>122</v>
      </c>
    </row>
    <row r="348" spans="1:12" x14ac:dyDescent="0.35">
      <c r="A348" s="44">
        <v>42693</v>
      </c>
      <c r="B348" s="32" t="s">
        <v>16</v>
      </c>
      <c r="C348" s="29" t="s">
        <v>50</v>
      </c>
      <c r="D348" s="30" t="s">
        <v>12</v>
      </c>
      <c r="E348" s="29" t="s">
        <v>36</v>
      </c>
      <c r="F348" s="30" t="s">
        <v>92</v>
      </c>
      <c r="H348" s="31">
        <v>2.29</v>
      </c>
      <c r="I348" s="43" t="s">
        <v>121</v>
      </c>
    </row>
    <row r="349" spans="1:12" x14ac:dyDescent="0.35">
      <c r="A349" s="44">
        <v>42695</v>
      </c>
      <c r="B349" s="32" t="s">
        <v>55</v>
      </c>
      <c r="C349" s="29" t="s">
        <v>61</v>
      </c>
      <c r="D349" s="30" t="s">
        <v>12</v>
      </c>
      <c r="E349" s="29" t="s">
        <v>53</v>
      </c>
      <c r="F349" s="30" t="s">
        <v>93</v>
      </c>
      <c r="G349" s="30">
        <v>0.5</v>
      </c>
      <c r="H349" s="31">
        <v>2.0099999999999998</v>
      </c>
      <c r="I349" s="43" t="s">
        <v>121</v>
      </c>
      <c r="J349" s="36">
        <v>3</v>
      </c>
      <c r="K349" s="35">
        <v>2.46</v>
      </c>
      <c r="L349" s="34">
        <f>SUM(K349-J349)</f>
        <v>-0.54</v>
      </c>
    </row>
    <row r="350" spans="1:12" x14ac:dyDescent="0.35">
      <c r="A350" s="50">
        <v>42696</v>
      </c>
      <c r="B350" s="49" t="s">
        <v>16</v>
      </c>
      <c r="C350" s="48" t="s">
        <v>36</v>
      </c>
      <c r="D350" s="47" t="s">
        <v>12</v>
      </c>
      <c r="E350" s="48" t="s">
        <v>89</v>
      </c>
      <c r="F350" s="47" t="s">
        <v>93</v>
      </c>
      <c r="G350" s="47">
        <v>0.5</v>
      </c>
      <c r="H350" s="46">
        <v>2.4700000000000002</v>
      </c>
      <c r="I350" s="45" t="s">
        <v>122</v>
      </c>
    </row>
    <row r="351" spans="1:12" x14ac:dyDescent="0.35">
      <c r="A351" s="42">
        <v>42696</v>
      </c>
      <c r="B351" s="41" t="s">
        <v>31</v>
      </c>
      <c r="C351" s="40" t="s">
        <v>22</v>
      </c>
      <c r="D351" s="39" t="s">
        <v>12</v>
      </c>
      <c r="E351" s="40" t="s">
        <v>21</v>
      </c>
      <c r="F351" s="39" t="s">
        <v>93</v>
      </c>
      <c r="G351" s="39">
        <v>0</v>
      </c>
      <c r="H351" s="38">
        <v>2.13</v>
      </c>
      <c r="I351" s="37" t="s">
        <v>122</v>
      </c>
      <c r="J351" s="36">
        <v>2</v>
      </c>
      <c r="K351" s="35">
        <f>SUM(H350+H351)</f>
        <v>4.5999999999999996</v>
      </c>
      <c r="L351" s="34">
        <f>SUM(K351-J351)</f>
        <v>2.5999999999999996</v>
      </c>
    </row>
    <row r="352" spans="1:12" x14ac:dyDescent="0.35">
      <c r="A352" s="50">
        <v>42700</v>
      </c>
      <c r="B352" s="49" t="s">
        <v>55</v>
      </c>
      <c r="C352" s="48" t="s">
        <v>53</v>
      </c>
      <c r="D352" s="47" t="s">
        <v>12</v>
      </c>
      <c r="E352" s="48" t="s">
        <v>62</v>
      </c>
      <c r="F352" s="47" t="s">
        <v>92</v>
      </c>
      <c r="G352" s="47">
        <v>1.5</v>
      </c>
      <c r="H352" s="46">
        <v>2.12</v>
      </c>
      <c r="I352" s="45" t="s">
        <v>122</v>
      </c>
    </row>
    <row r="353" spans="1:12" x14ac:dyDescent="0.35">
      <c r="A353" s="44">
        <v>42700</v>
      </c>
      <c r="B353" s="32" t="s">
        <v>31</v>
      </c>
      <c r="C353" s="29" t="s">
        <v>32</v>
      </c>
      <c r="D353" s="30" t="s">
        <v>12</v>
      </c>
      <c r="E353" s="29" t="s">
        <v>22</v>
      </c>
      <c r="F353" s="30" t="s">
        <v>92</v>
      </c>
      <c r="H353" s="31">
        <v>2.1800000000000002</v>
      </c>
      <c r="I353" s="43" t="s">
        <v>122</v>
      </c>
    </row>
    <row r="354" spans="1:12" x14ac:dyDescent="0.35">
      <c r="A354" s="42">
        <v>42700</v>
      </c>
      <c r="B354" s="41" t="s">
        <v>31</v>
      </c>
      <c r="C354" s="40" t="s">
        <v>73</v>
      </c>
      <c r="D354" s="39" t="s">
        <v>12</v>
      </c>
      <c r="E354" s="40" t="s">
        <v>90</v>
      </c>
      <c r="F354" s="39" t="s">
        <v>93</v>
      </c>
      <c r="G354" s="39">
        <v>0</v>
      </c>
      <c r="H354" s="38">
        <v>3.05</v>
      </c>
      <c r="I354" s="37" t="s">
        <v>121</v>
      </c>
      <c r="J354" s="36">
        <v>3</v>
      </c>
      <c r="K354" s="35">
        <f>SUM(H352+H353)</f>
        <v>4.3000000000000007</v>
      </c>
      <c r="L354" s="34">
        <f>SUM(K354-J354)</f>
        <v>1.3000000000000007</v>
      </c>
    </row>
    <row r="355" spans="1:12" x14ac:dyDescent="0.35">
      <c r="A355" s="50">
        <v>42707</v>
      </c>
      <c r="B355" s="49" t="s">
        <v>55</v>
      </c>
      <c r="C355" s="48" t="s">
        <v>96</v>
      </c>
      <c r="D355" s="47" t="s">
        <v>12</v>
      </c>
      <c r="E355" s="48" t="s">
        <v>53</v>
      </c>
      <c r="F355" s="47" t="s">
        <v>93</v>
      </c>
      <c r="G355" s="47">
        <v>0.5</v>
      </c>
      <c r="H355" s="46">
        <v>2.54</v>
      </c>
      <c r="I355" s="45" t="s">
        <v>121</v>
      </c>
    </row>
    <row r="356" spans="1:12" x14ac:dyDescent="0.35">
      <c r="A356" s="44">
        <v>42707</v>
      </c>
      <c r="B356" s="32" t="s">
        <v>28</v>
      </c>
      <c r="C356" s="29" t="s">
        <v>97</v>
      </c>
      <c r="D356" s="30" t="s">
        <v>12</v>
      </c>
      <c r="E356" s="29" t="s">
        <v>78</v>
      </c>
      <c r="F356" s="30" t="s">
        <v>93</v>
      </c>
      <c r="H356" s="31">
        <v>2.4500000000000002</v>
      </c>
      <c r="I356" s="43" t="s">
        <v>121</v>
      </c>
    </row>
    <row r="357" spans="1:12" x14ac:dyDescent="0.35">
      <c r="A357" s="44">
        <v>42707</v>
      </c>
      <c r="B357" s="32" t="s">
        <v>28</v>
      </c>
      <c r="C357" s="29" t="s">
        <v>98</v>
      </c>
      <c r="D357" s="30" t="s">
        <v>12</v>
      </c>
      <c r="E357" s="29" t="s">
        <v>29</v>
      </c>
      <c r="F357" s="30" t="s">
        <v>92</v>
      </c>
      <c r="H357" s="31">
        <v>2.82</v>
      </c>
      <c r="I357" s="43" t="s">
        <v>122</v>
      </c>
    </row>
    <row r="358" spans="1:12" x14ac:dyDescent="0.35">
      <c r="A358" s="42">
        <v>42708</v>
      </c>
      <c r="B358" s="41" t="s">
        <v>55</v>
      </c>
      <c r="C358" s="40" t="s">
        <v>54</v>
      </c>
      <c r="D358" s="39" t="s">
        <v>12</v>
      </c>
      <c r="E358" s="40" t="s">
        <v>76</v>
      </c>
      <c r="F358" s="39" t="s">
        <v>92</v>
      </c>
      <c r="G358" s="39">
        <v>0</v>
      </c>
      <c r="H358" s="38">
        <v>2.64</v>
      </c>
      <c r="I358" s="37" t="s">
        <v>27</v>
      </c>
      <c r="J358" s="36">
        <v>4</v>
      </c>
      <c r="K358" s="35">
        <f>SUM(H357+1)</f>
        <v>3.82</v>
      </c>
      <c r="L358" s="34">
        <f>SUM(K358-J358)</f>
        <v>-0.18000000000000016</v>
      </c>
    </row>
    <row r="359" spans="1:12" x14ac:dyDescent="0.35">
      <c r="A359" s="50">
        <v>42714</v>
      </c>
      <c r="B359" s="49" t="s">
        <v>55</v>
      </c>
      <c r="C359" s="48" t="s">
        <v>53</v>
      </c>
      <c r="D359" s="47" t="s">
        <v>12</v>
      </c>
      <c r="E359" s="48" t="s">
        <v>84</v>
      </c>
      <c r="F359" s="47" t="s">
        <v>92</v>
      </c>
      <c r="G359" s="47">
        <v>0</v>
      </c>
      <c r="H359" s="46">
        <v>2.5</v>
      </c>
      <c r="I359" s="45" t="s">
        <v>122</v>
      </c>
    </row>
    <row r="360" spans="1:12" x14ac:dyDescent="0.35">
      <c r="A360" s="44">
        <v>42714</v>
      </c>
      <c r="B360" s="32" t="s">
        <v>55</v>
      </c>
      <c r="C360" s="29" t="s">
        <v>56</v>
      </c>
      <c r="D360" s="30" t="s">
        <v>12</v>
      </c>
      <c r="E360" s="29" t="s">
        <v>62</v>
      </c>
      <c r="F360" s="30" t="s">
        <v>92</v>
      </c>
      <c r="G360" s="30">
        <v>0.5</v>
      </c>
      <c r="H360" s="31">
        <v>2.2999999999999998</v>
      </c>
      <c r="I360" s="43" t="s">
        <v>122</v>
      </c>
    </row>
    <row r="361" spans="1:12" x14ac:dyDescent="0.35">
      <c r="A361" s="44">
        <v>42714</v>
      </c>
      <c r="B361" s="32" t="s">
        <v>28</v>
      </c>
      <c r="C361" s="29" t="s">
        <v>29</v>
      </c>
      <c r="D361" s="30" t="s">
        <v>12</v>
      </c>
      <c r="E361" s="29" t="s">
        <v>39</v>
      </c>
      <c r="F361" s="30" t="s">
        <v>93</v>
      </c>
      <c r="G361" s="30">
        <v>0.5</v>
      </c>
      <c r="H361" s="31">
        <v>2.2200000000000002</v>
      </c>
      <c r="I361" s="43" t="s">
        <v>121</v>
      </c>
    </row>
    <row r="362" spans="1:12" x14ac:dyDescent="0.35">
      <c r="A362" s="44">
        <v>42714</v>
      </c>
      <c r="B362" s="32" t="s">
        <v>28</v>
      </c>
      <c r="C362" s="29" t="s">
        <v>46</v>
      </c>
      <c r="D362" s="30" t="s">
        <v>12</v>
      </c>
      <c r="E362" s="29" t="s">
        <v>79</v>
      </c>
      <c r="F362" s="30" t="s">
        <v>92</v>
      </c>
      <c r="G362" s="30">
        <v>0</v>
      </c>
      <c r="H362" s="31">
        <v>2.42</v>
      </c>
      <c r="I362" s="43" t="s">
        <v>122</v>
      </c>
    </row>
    <row r="363" spans="1:12" x14ac:dyDescent="0.35">
      <c r="A363" s="42">
        <v>42715</v>
      </c>
      <c r="B363" s="41" t="s">
        <v>55</v>
      </c>
      <c r="C363" s="40" t="s">
        <v>76</v>
      </c>
      <c r="D363" s="39" t="s">
        <v>12</v>
      </c>
      <c r="E363" s="40" t="s">
        <v>94</v>
      </c>
      <c r="F363" s="39" t="s">
        <v>93</v>
      </c>
      <c r="G363" s="39">
        <v>0</v>
      </c>
      <c r="H363" s="38">
        <v>2.61</v>
      </c>
      <c r="I363" s="37" t="s">
        <v>121</v>
      </c>
      <c r="J363" s="36">
        <v>5</v>
      </c>
      <c r="K363" s="35">
        <f>SUM(H359+H360+H362)</f>
        <v>7.22</v>
      </c>
      <c r="L363" s="34">
        <f>SUM(K363-J363)</f>
        <v>2.2199999999999998</v>
      </c>
    </row>
    <row r="364" spans="1:12" x14ac:dyDescent="0.35">
      <c r="A364" s="50">
        <v>42718</v>
      </c>
      <c r="B364" s="49" t="s">
        <v>55</v>
      </c>
      <c r="C364" s="48" t="s">
        <v>59</v>
      </c>
      <c r="D364" s="47" t="s">
        <v>12</v>
      </c>
      <c r="E364" s="48" t="s">
        <v>77</v>
      </c>
      <c r="F364" s="47" t="s">
        <v>92</v>
      </c>
      <c r="G364" s="47">
        <v>1</v>
      </c>
      <c r="H364" s="46">
        <v>2.61</v>
      </c>
      <c r="I364" s="45" t="s">
        <v>27</v>
      </c>
    </row>
    <row r="365" spans="1:12" x14ac:dyDescent="0.35">
      <c r="A365" s="44">
        <v>42718</v>
      </c>
      <c r="B365" s="32" t="s">
        <v>55</v>
      </c>
      <c r="C365" s="29" t="s">
        <v>58</v>
      </c>
      <c r="D365" s="30" t="s">
        <v>12</v>
      </c>
      <c r="E365" s="29" t="s">
        <v>53</v>
      </c>
      <c r="F365" s="30" t="s">
        <v>93</v>
      </c>
      <c r="G365" s="30">
        <v>0.5</v>
      </c>
      <c r="H365" s="31">
        <v>2.4</v>
      </c>
      <c r="I365" s="43" t="s">
        <v>121</v>
      </c>
    </row>
    <row r="366" spans="1:12" x14ac:dyDescent="0.35">
      <c r="A366" s="42">
        <v>42718</v>
      </c>
      <c r="B366" s="41" t="s">
        <v>55</v>
      </c>
      <c r="C366" s="40" t="s">
        <v>57</v>
      </c>
      <c r="D366" s="39" t="s">
        <v>12</v>
      </c>
      <c r="E366" s="40" t="s">
        <v>76</v>
      </c>
      <c r="F366" s="39" t="s">
        <v>92</v>
      </c>
      <c r="G366" s="39">
        <v>0.5</v>
      </c>
      <c r="H366" s="38">
        <v>2.27</v>
      </c>
      <c r="I366" s="55" t="s">
        <v>121</v>
      </c>
      <c r="J366" s="36">
        <v>3</v>
      </c>
      <c r="K366" s="35">
        <v>1</v>
      </c>
      <c r="L366" s="34">
        <f>SUM(K366-J366)</f>
        <v>-2</v>
      </c>
    </row>
    <row r="367" spans="1:12" x14ac:dyDescent="0.35">
      <c r="A367" s="50">
        <v>42721</v>
      </c>
      <c r="B367" s="49" t="s">
        <v>55</v>
      </c>
      <c r="C367" s="48" t="s">
        <v>59</v>
      </c>
      <c r="D367" s="47" t="s">
        <v>12</v>
      </c>
      <c r="E367" s="48" t="s">
        <v>86</v>
      </c>
      <c r="F367" s="47" t="s">
        <v>92</v>
      </c>
      <c r="G367" s="47"/>
      <c r="H367" s="46">
        <v>2.67</v>
      </c>
      <c r="I367" s="45" t="s">
        <v>122</v>
      </c>
    </row>
    <row r="368" spans="1:12" x14ac:dyDescent="0.35">
      <c r="A368" s="44">
        <v>42721</v>
      </c>
      <c r="B368" s="32" t="s">
        <v>55</v>
      </c>
      <c r="C368" s="29" t="s">
        <v>61</v>
      </c>
      <c r="D368" s="30" t="s">
        <v>12</v>
      </c>
      <c r="E368" s="29" t="s">
        <v>76</v>
      </c>
      <c r="F368" s="30" t="s">
        <v>92</v>
      </c>
      <c r="G368" s="30">
        <v>0.5</v>
      </c>
      <c r="H368" s="31">
        <v>2.2599999999999998</v>
      </c>
      <c r="I368" s="43" t="s">
        <v>121</v>
      </c>
    </row>
    <row r="369" spans="1:12" x14ac:dyDescent="0.35">
      <c r="A369" s="44">
        <v>42721</v>
      </c>
      <c r="B369" s="32" t="s">
        <v>16</v>
      </c>
      <c r="C369" s="29" t="s">
        <v>67</v>
      </c>
      <c r="D369" s="30" t="s">
        <v>12</v>
      </c>
      <c r="E369" s="29" t="s">
        <v>36</v>
      </c>
      <c r="F369" s="30" t="s">
        <v>92</v>
      </c>
      <c r="G369" s="30">
        <v>0</v>
      </c>
      <c r="H369" s="31">
        <v>2.3199999999999998</v>
      </c>
      <c r="I369" s="43" t="s">
        <v>122</v>
      </c>
    </row>
    <row r="370" spans="1:12" x14ac:dyDescent="0.35">
      <c r="A370" s="42">
        <v>42721</v>
      </c>
      <c r="B370" s="41" t="s">
        <v>16</v>
      </c>
      <c r="C370" s="40" t="s">
        <v>41</v>
      </c>
      <c r="D370" s="39" t="s">
        <v>12</v>
      </c>
      <c r="E370" s="40" t="s">
        <v>37</v>
      </c>
      <c r="F370" s="39" t="s">
        <v>92</v>
      </c>
      <c r="G370" s="39"/>
      <c r="H370" s="38">
        <v>2.38</v>
      </c>
      <c r="I370" s="37" t="s">
        <v>122</v>
      </c>
      <c r="J370" s="36">
        <v>4</v>
      </c>
      <c r="K370" s="35">
        <f>SUM(H367+H369+H370)</f>
        <v>7.37</v>
      </c>
      <c r="L370" s="34">
        <f>SUM(K370-J370)</f>
        <v>3.37</v>
      </c>
    </row>
    <row r="371" spans="1:12" x14ac:dyDescent="0.35">
      <c r="A371" s="50">
        <v>42730</v>
      </c>
      <c r="B371" s="49" t="s">
        <v>55</v>
      </c>
      <c r="C371" s="48" t="s">
        <v>56</v>
      </c>
      <c r="D371" s="47" t="s">
        <v>12</v>
      </c>
      <c r="E371" s="48" t="s">
        <v>54</v>
      </c>
      <c r="F371" s="47" t="s">
        <v>92</v>
      </c>
      <c r="G371" s="47"/>
      <c r="H371" s="46">
        <v>2.59</v>
      </c>
      <c r="I371" s="45" t="s">
        <v>121</v>
      </c>
    </row>
    <row r="372" spans="1:12" x14ac:dyDescent="0.35">
      <c r="A372" s="44">
        <v>42730</v>
      </c>
      <c r="B372" s="32" t="s">
        <v>55</v>
      </c>
      <c r="C372" s="29" t="s">
        <v>76</v>
      </c>
      <c r="D372" s="30" t="s">
        <v>12</v>
      </c>
      <c r="E372" s="29" t="s">
        <v>59</v>
      </c>
      <c r="F372" s="30" t="s">
        <v>93</v>
      </c>
      <c r="G372" s="30">
        <v>1.5</v>
      </c>
      <c r="H372" s="31">
        <v>2.37</v>
      </c>
      <c r="I372" s="43" t="s">
        <v>121</v>
      </c>
    </row>
    <row r="373" spans="1:12" x14ac:dyDescent="0.35">
      <c r="A373" s="42">
        <v>42730</v>
      </c>
      <c r="B373" s="41" t="s">
        <v>16</v>
      </c>
      <c r="C373" s="40" t="s">
        <v>14</v>
      </c>
      <c r="D373" s="39" t="s">
        <v>12</v>
      </c>
      <c r="E373" s="40" t="s">
        <v>32</v>
      </c>
      <c r="F373" s="39" t="s">
        <v>93</v>
      </c>
      <c r="G373" s="39">
        <v>0</v>
      </c>
      <c r="H373" s="38">
        <v>2.56</v>
      </c>
      <c r="I373" s="37" t="s">
        <v>122</v>
      </c>
      <c r="J373" s="36">
        <v>3</v>
      </c>
      <c r="K373" s="35">
        <f>SUM(H373)</f>
        <v>2.56</v>
      </c>
      <c r="L373" s="34">
        <f>SUM(K373-J373)</f>
        <v>-0.43999999999999995</v>
      </c>
    </row>
    <row r="374" spans="1:12" x14ac:dyDescent="0.35">
      <c r="A374" s="50">
        <v>42735</v>
      </c>
      <c r="B374" s="49" t="s">
        <v>55</v>
      </c>
      <c r="C374" s="48" t="s">
        <v>76</v>
      </c>
      <c r="D374" s="47" t="s">
        <v>12</v>
      </c>
      <c r="E374" s="48" t="s">
        <v>85</v>
      </c>
      <c r="F374" s="47" t="s">
        <v>93</v>
      </c>
      <c r="G374" s="47">
        <v>1.5</v>
      </c>
      <c r="H374" s="46">
        <v>2.09</v>
      </c>
      <c r="I374" s="45" t="s">
        <v>122</v>
      </c>
    </row>
    <row r="375" spans="1:12" x14ac:dyDescent="0.35">
      <c r="A375" s="44">
        <v>42735</v>
      </c>
      <c r="B375" s="32" t="s">
        <v>55</v>
      </c>
      <c r="C375" s="29" t="s">
        <v>87</v>
      </c>
      <c r="D375" s="30" t="s">
        <v>12</v>
      </c>
      <c r="E375" s="29" t="s">
        <v>84</v>
      </c>
      <c r="F375" s="30" t="s">
        <v>92</v>
      </c>
      <c r="H375" s="31">
        <v>2.89</v>
      </c>
      <c r="I375" s="43" t="s">
        <v>121</v>
      </c>
    </row>
    <row r="376" spans="1:12" x14ac:dyDescent="0.35">
      <c r="A376" s="44">
        <v>42735</v>
      </c>
      <c r="B376" s="32" t="s">
        <v>28</v>
      </c>
      <c r="C376" s="29" t="s">
        <v>35</v>
      </c>
      <c r="D376" s="30" t="s">
        <v>12</v>
      </c>
      <c r="E376" s="29" t="s">
        <v>79</v>
      </c>
      <c r="F376" s="30" t="s">
        <v>92</v>
      </c>
      <c r="H376" s="31">
        <v>2.76</v>
      </c>
      <c r="I376" s="43" t="s">
        <v>121</v>
      </c>
    </row>
    <row r="377" spans="1:12" x14ac:dyDescent="0.35">
      <c r="A377" s="44">
        <v>42735</v>
      </c>
      <c r="B377" s="32" t="s">
        <v>16</v>
      </c>
      <c r="C377" s="29" t="s">
        <v>26</v>
      </c>
      <c r="D377" s="30" t="s">
        <v>12</v>
      </c>
      <c r="E377" s="29" t="s">
        <v>41</v>
      </c>
      <c r="F377" s="30" t="s">
        <v>93</v>
      </c>
      <c r="G377" s="30">
        <v>0</v>
      </c>
      <c r="H377" s="31">
        <v>2.7</v>
      </c>
      <c r="I377" s="43" t="s">
        <v>121</v>
      </c>
    </row>
    <row r="378" spans="1:12" x14ac:dyDescent="0.35">
      <c r="A378" s="44">
        <v>42735</v>
      </c>
      <c r="B378" s="32" t="s">
        <v>31</v>
      </c>
      <c r="C378" s="29" t="s">
        <v>15</v>
      </c>
      <c r="D378" s="30" t="s">
        <v>12</v>
      </c>
      <c r="E378" s="29" t="s">
        <v>32</v>
      </c>
      <c r="F378" s="30" t="s">
        <v>93</v>
      </c>
      <c r="G378" s="30">
        <v>0.5</v>
      </c>
      <c r="H378" s="31">
        <v>2.2400000000000002</v>
      </c>
      <c r="I378" s="43" t="s">
        <v>121</v>
      </c>
    </row>
    <row r="379" spans="1:12" x14ac:dyDescent="0.35">
      <c r="A379" s="44">
        <v>42735</v>
      </c>
      <c r="B379" s="32" t="s">
        <v>31</v>
      </c>
      <c r="C379" s="29" t="s">
        <v>74</v>
      </c>
      <c r="D379" s="30" t="s">
        <v>12</v>
      </c>
      <c r="E379" s="29" t="s">
        <v>71</v>
      </c>
      <c r="F379" s="30" t="s">
        <v>93</v>
      </c>
      <c r="H379" s="31">
        <v>2.76</v>
      </c>
      <c r="I379" s="43" t="s">
        <v>122</v>
      </c>
    </row>
    <row r="380" spans="1:12" x14ac:dyDescent="0.35">
      <c r="A380" s="42">
        <v>42735</v>
      </c>
      <c r="B380" s="41" t="s">
        <v>31</v>
      </c>
      <c r="C380" s="40" t="s">
        <v>22</v>
      </c>
      <c r="D380" s="39" t="s">
        <v>12</v>
      </c>
      <c r="E380" s="40" t="s">
        <v>102</v>
      </c>
      <c r="F380" s="39" t="s">
        <v>93</v>
      </c>
      <c r="G380" s="39"/>
      <c r="H380" s="38">
        <v>2.2999999999999998</v>
      </c>
      <c r="I380" s="37" t="s">
        <v>122</v>
      </c>
      <c r="J380" s="36">
        <v>7</v>
      </c>
      <c r="K380" s="51">
        <f>SUM(H374+H379+H380)</f>
        <v>7.1499999999999995</v>
      </c>
      <c r="L380" s="34">
        <f>SUM(K380-J380)</f>
        <v>0.14999999999999947</v>
      </c>
    </row>
    <row r="381" spans="1:12" x14ac:dyDescent="0.35">
      <c r="A381" s="50">
        <v>42737</v>
      </c>
      <c r="B381" s="49" t="s">
        <v>55</v>
      </c>
      <c r="C381" s="48" t="s">
        <v>59</v>
      </c>
      <c r="D381" s="47" t="s">
        <v>12</v>
      </c>
      <c r="E381" s="48" t="s">
        <v>60</v>
      </c>
      <c r="F381" s="47" t="s">
        <v>92</v>
      </c>
      <c r="G381" s="47">
        <v>1</v>
      </c>
      <c r="H381" s="46">
        <v>2.73</v>
      </c>
      <c r="I381" s="45" t="s">
        <v>122</v>
      </c>
    </row>
    <row r="382" spans="1:12" x14ac:dyDescent="0.35">
      <c r="A382" s="44">
        <v>42737</v>
      </c>
      <c r="B382" s="32" t="s">
        <v>55</v>
      </c>
      <c r="C382" s="29" t="s">
        <v>58</v>
      </c>
      <c r="D382" s="30" t="s">
        <v>12</v>
      </c>
      <c r="E382" s="29" t="s">
        <v>76</v>
      </c>
      <c r="F382" s="30" t="s">
        <v>92</v>
      </c>
      <c r="G382" s="30">
        <v>0.5</v>
      </c>
      <c r="H382" s="31">
        <v>2.4300000000000002</v>
      </c>
      <c r="I382" s="43" t="s">
        <v>121</v>
      </c>
    </row>
    <row r="383" spans="1:12" x14ac:dyDescent="0.35">
      <c r="A383" s="44">
        <v>42737</v>
      </c>
      <c r="B383" s="32" t="s">
        <v>28</v>
      </c>
      <c r="C383" s="29" t="s">
        <v>33</v>
      </c>
      <c r="D383" s="30" t="s">
        <v>12</v>
      </c>
      <c r="E383" s="29" t="s">
        <v>78</v>
      </c>
      <c r="F383" s="30" t="s">
        <v>93</v>
      </c>
      <c r="H383" s="31">
        <v>2.79</v>
      </c>
      <c r="I383" s="43" t="s">
        <v>122</v>
      </c>
    </row>
    <row r="384" spans="1:12" x14ac:dyDescent="0.35">
      <c r="A384" s="44">
        <v>42737</v>
      </c>
      <c r="B384" s="32" t="s">
        <v>16</v>
      </c>
      <c r="C384" s="29" t="s">
        <v>41</v>
      </c>
      <c r="D384" s="30" t="s">
        <v>12</v>
      </c>
      <c r="E384" s="29" t="s">
        <v>51</v>
      </c>
      <c r="F384" s="30" t="s">
        <v>92</v>
      </c>
      <c r="H384" s="31">
        <v>2.14</v>
      </c>
      <c r="I384" s="43" t="s">
        <v>121</v>
      </c>
    </row>
    <row r="385" spans="1:12" x14ac:dyDescent="0.35">
      <c r="A385" s="44">
        <v>42737</v>
      </c>
      <c r="B385" s="32" t="s">
        <v>16</v>
      </c>
      <c r="C385" s="29" t="s">
        <v>89</v>
      </c>
      <c r="D385" s="30" t="s">
        <v>12</v>
      </c>
      <c r="E385" s="29" t="s">
        <v>36</v>
      </c>
      <c r="F385" s="30" t="s">
        <v>92</v>
      </c>
      <c r="G385" s="30">
        <v>0</v>
      </c>
      <c r="H385" s="31">
        <v>2.77</v>
      </c>
      <c r="I385" s="43" t="s">
        <v>123</v>
      </c>
    </row>
    <row r="386" spans="1:12" x14ac:dyDescent="0.35">
      <c r="A386" s="42">
        <v>42737</v>
      </c>
      <c r="B386" s="41" t="s">
        <v>31</v>
      </c>
      <c r="C386" s="40" t="s">
        <v>70</v>
      </c>
      <c r="D386" s="39" t="s">
        <v>12</v>
      </c>
      <c r="E386" s="40" t="s">
        <v>90</v>
      </c>
      <c r="F386" s="39" t="s">
        <v>93</v>
      </c>
      <c r="G386" s="39">
        <v>0.5</v>
      </c>
      <c r="H386" s="38">
        <v>2.2400000000000002</v>
      </c>
      <c r="I386" s="37" t="s">
        <v>122</v>
      </c>
      <c r="J386" s="36">
        <v>6</v>
      </c>
      <c r="K386" s="51">
        <f>SUM(H381+H383+H386+1)</f>
        <v>8.76</v>
      </c>
      <c r="L386" s="34">
        <f>SUM(K386-J386)</f>
        <v>2.76</v>
      </c>
    </row>
    <row r="387" spans="1:12" x14ac:dyDescent="0.35">
      <c r="A387" s="50">
        <v>42742</v>
      </c>
      <c r="B387" s="49" t="s">
        <v>16</v>
      </c>
      <c r="C387" s="48" t="s">
        <v>68</v>
      </c>
      <c r="D387" s="47" t="s">
        <v>12</v>
      </c>
      <c r="E387" s="48" t="s">
        <v>25</v>
      </c>
      <c r="F387" s="47" t="s">
        <v>92</v>
      </c>
      <c r="G387" s="47">
        <v>0.5</v>
      </c>
      <c r="H387" s="46">
        <v>2.0099999999999998</v>
      </c>
      <c r="I387" s="45" t="s">
        <v>121</v>
      </c>
    </row>
    <row r="388" spans="1:12" x14ac:dyDescent="0.35">
      <c r="A388" s="42">
        <v>42742</v>
      </c>
      <c r="B388" s="41" t="s">
        <v>31</v>
      </c>
      <c r="C388" s="40" t="s">
        <v>103</v>
      </c>
      <c r="D388" s="39" t="s">
        <v>12</v>
      </c>
      <c r="E388" s="40" t="s">
        <v>32</v>
      </c>
      <c r="F388" s="39" t="s">
        <v>93</v>
      </c>
      <c r="G388" s="39"/>
      <c r="H388" s="38">
        <v>2.95</v>
      </c>
      <c r="I388" s="37" t="s">
        <v>122</v>
      </c>
      <c r="J388" s="36">
        <v>2</v>
      </c>
      <c r="K388" s="51">
        <f>SUM(H388)</f>
        <v>2.95</v>
      </c>
      <c r="L388" s="34">
        <f>SUM(K388-J388)</f>
        <v>0.95000000000000018</v>
      </c>
    </row>
    <row r="389" spans="1:12" x14ac:dyDescent="0.35">
      <c r="A389" s="50">
        <v>42749</v>
      </c>
      <c r="B389" s="49" t="s">
        <v>55</v>
      </c>
      <c r="C389" s="48" t="s">
        <v>59</v>
      </c>
      <c r="D389" s="47" t="s">
        <v>12</v>
      </c>
      <c r="E389" s="48" t="s">
        <v>96</v>
      </c>
      <c r="F389" s="47" t="s">
        <v>92</v>
      </c>
      <c r="G389" s="47">
        <v>0</v>
      </c>
      <c r="H389" s="46">
        <v>2.2200000000000002</v>
      </c>
      <c r="I389" s="45" t="s">
        <v>121</v>
      </c>
    </row>
    <row r="390" spans="1:12" x14ac:dyDescent="0.35">
      <c r="A390" s="44">
        <v>42749</v>
      </c>
      <c r="B390" s="32" t="s">
        <v>55</v>
      </c>
      <c r="C390" s="29" t="s">
        <v>58</v>
      </c>
      <c r="D390" s="30" t="s">
        <v>12</v>
      </c>
      <c r="E390" s="29" t="s">
        <v>57</v>
      </c>
      <c r="F390" s="30" t="s">
        <v>92</v>
      </c>
      <c r="H390" s="31">
        <v>2.42</v>
      </c>
      <c r="I390" s="43" t="s">
        <v>122</v>
      </c>
    </row>
    <row r="391" spans="1:12" x14ac:dyDescent="0.35">
      <c r="A391" s="44">
        <v>42749</v>
      </c>
      <c r="B391" s="32" t="s">
        <v>55</v>
      </c>
      <c r="C391" s="29" t="s">
        <v>56</v>
      </c>
      <c r="D391" s="30" t="s">
        <v>12</v>
      </c>
      <c r="E391" s="29" t="s">
        <v>77</v>
      </c>
      <c r="F391" s="30" t="s">
        <v>92</v>
      </c>
      <c r="G391" s="30">
        <v>0.5</v>
      </c>
      <c r="H391" s="31">
        <v>2.4</v>
      </c>
      <c r="I391" s="43" t="s">
        <v>121</v>
      </c>
    </row>
    <row r="392" spans="1:12" x14ac:dyDescent="0.35">
      <c r="A392" s="44">
        <v>42749</v>
      </c>
      <c r="B392" s="32" t="s">
        <v>28</v>
      </c>
      <c r="C392" s="29" t="s">
        <v>33</v>
      </c>
      <c r="D392" s="30" t="s">
        <v>12</v>
      </c>
      <c r="E392" s="29" t="s">
        <v>46</v>
      </c>
      <c r="F392" s="30" t="s">
        <v>93</v>
      </c>
      <c r="G392" s="30">
        <v>0.5</v>
      </c>
      <c r="H392" s="31">
        <v>2.34</v>
      </c>
      <c r="I392" s="43" t="s">
        <v>121</v>
      </c>
    </row>
    <row r="393" spans="1:12" x14ac:dyDescent="0.35">
      <c r="A393" s="44">
        <v>42749</v>
      </c>
      <c r="B393" s="32" t="s">
        <v>16</v>
      </c>
      <c r="C393" s="29" t="s">
        <v>42</v>
      </c>
      <c r="D393" s="30" t="s">
        <v>12</v>
      </c>
      <c r="E393" s="29" t="s">
        <v>50</v>
      </c>
      <c r="F393" s="30" t="s">
        <v>92</v>
      </c>
      <c r="H393" s="31">
        <v>2.63</v>
      </c>
      <c r="I393" s="43" t="s">
        <v>122</v>
      </c>
    </row>
    <row r="394" spans="1:12" x14ac:dyDescent="0.35">
      <c r="A394" s="42">
        <v>42749</v>
      </c>
      <c r="B394" s="41" t="s">
        <v>16</v>
      </c>
      <c r="C394" s="40" t="s">
        <v>23</v>
      </c>
      <c r="D394" s="39" t="s">
        <v>12</v>
      </c>
      <c r="E394" s="40" t="s">
        <v>25</v>
      </c>
      <c r="F394" s="39" t="s">
        <v>92</v>
      </c>
      <c r="G394" s="39">
        <v>0.5</v>
      </c>
      <c r="H394" s="38">
        <v>2.36</v>
      </c>
      <c r="I394" s="37" t="s">
        <v>122</v>
      </c>
      <c r="J394" s="36">
        <v>6</v>
      </c>
      <c r="K394" s="51">
        <f>SUM(H390+H393+H394)</f>
        <v>7.41</v>
      </c>
      <c r="L394" s="34">
        <f>SUM(K394-J394)</f>
        <v>1.4100000000000001</v>
      </c>
    </row>
    <row r="395" spans="1:12" x14ac:dyDescent="0.35">
      <c r="A395" s="50">
        <v>42755</v>
      </c>
      <c r="B395" s="49" t="s">
        <v>16</v>
      </c>
      <c r="C395" s="48" t="s">
        <v>52</v>
      </c>
      <c r="D395" s="47" t="s">
        <v>12</v>
      </c>
      <c r="E395" s="48" t="s">
        <v>24</v>
      </c>
      <c r="F395" s="47" t="s">
        <v>92</v>
      </c>
      <c r="G395" s="47"/>
      <c r="H395" s="46">
        <v>2.7</v>
      </c>
      <c r="I395" s="45" t="s">
        <v>121</v>
      </c>
    </row>
    <row r="396" spans="1:12" x14ac:dyDescent="0.35">
      <c r="A396" s="44">
        <v>42756</v>
      </c>
      <c r="B396" s="32" t="s">
        <v>55</v>
      </c>
      <c r="C396" s="29" t="s">
        <v>96</v>
      </c>
      <c r="D396" s="30" t="s">
        <v>12</v>
      </c>
      <c r="E396" s="29" t="s">
        <v>76</v>
      </c>
      <c r="F396" s="30" t="s">
        <v>92</v>
      </c>
      <c r="G396" s="30">
        <v>0.5</v>
      </c>
      <c r="H396" s="31">
        <v>2.4500000000000002</v>
      </c>
      <c r="I396" s="43" t="s">
        <v>122</v>
      </c>
    </row>
    <row r="397" spans="1:12" x14ac:dyDescent="0.35">
      <c r="A397" s="44">
        <v>42756</v>
      </c>
      <c r="B397" s="32" t="s">
        <v>55</v>
      </c>
      <c r="C397" s="29" t="s">
        <v>62</v>
      </c>
      <c r="D397" s="30" t="s">
        <v>12</v>
      </c>
      <c r="E397" s="29" t="s">
        <v>94</v>
      </c>
      <c r="F397" s="30" t="s">
        <v>93</v>
      </c>
      <c r="G397" s="30">
        <v>0</v>
      </c>
      <c r="H397" s="31">
        <v>2.77</v>
      </c>
      <c r="I397" s="43" t="s">
        <v>27</v>
      </c>
    </row>
    <row r="398" spans="1:12" x14ac:dyDescent="0.35">
      <c r="A398" s="44">
        <v>42756</v>
      </c>
      <c r="B398" s="32" t="s">
        <v>28</v>
      </c>
      <c r="C398" s="29" t="s">
        <v>29</v>
      </c>
      <c r="D398" s="30" t="s">
        <v>12</v>
      </c>
      <c r="E398" s="29" t="s">
        <v>40</v>
      </c>
      <c r="F398" s="30" t="s">
        <v>93</v>
      </c>
      <c r="G398" s="30">
        <v>0</v>
      </c>
      <c r="H398" s="31">
        <v>2.77</v>
      </c>
      <c r="I398" s="43" t="s">
        <v>27</v>
      </c>
    </row>
    <row r="399" spans="1:12" x14ac:dyDescent="0.35">
      <c r="A399" s="44">
        <v>42756</v>
      </c>
      <c r="B399" s="32" t="s">
        <v>28</v>
      </c>
      <c r="C399" s="29" t="s">
        <v>104</v>
      </c>
      <c r="D399" s="30" t="s">
        <v>12</v>
      </c>
      <c r="E399" s="29" t="s">
        <v>101</v>
      </c>
      <c r="F399" s="30" t="s">
        <v>93</v>
      </c>
      <c r="G399" s="30">
        <v>0.5</v>
      </c>
      <c r="H399" s="31">
        <v>2.2000000000000002</v>
      </c>
      <c r="I399" s="43" t="s">
        <v>121</v>
      </c>
    </row>
    <row r="400" spans="1:12" x14ac:dyDescent="0.35">
      <c r="A400" s="44">
        <v>42756</v>
      </c>
      <c r="B400" s="32" t="s">
        <v>16</v>
      </c>
      <c r="C400" s="29" t="s">
        <v>23</v>
      </c>
      <c r="D400" s="30" t="s">
        <v>12</v>
      </c>
      <c r="E400" s="29" t="s">
        <v>50</v>
      </c>
      <c r="F400" s="30" t="s">
        <v>92</v>
      </c>
      <c r="H400" s="31">
        <v>2.81</v>
      </c>
      <c r="I400" s="43" t="s">
        <v>122</v>
      </c>
    </row>
    <row r="401" spans="1:12" x14ac:dyDescent="0.35">
      <c r="A401" s="44">
        <v>42756</v>
      </c>
      <c r="B401" s="32" t="s">
        <v>31</v>
      </c>
      <c r="C401" s="29" t="s">
        <v>32</v>
      </c>
      <c r="D401" s="30" t="s">
        <v>12</v>
      </c>
      <c r="E401" s="29" t="s">
        <v>74</v>
      </c>
      <c r="F401" s="30" t="s">
        <v>92</v>
      </c>
      <c r="H401" s="31">
        <v>2.2000000000000002</v>
      </c>
      <c r="I401" s="43" t="s">
        <v>121</v>
      </c>
    </row>
    <row r="402" spans="1:12" x14ac:dyDescent="0.35">
      <c r="A402" s="42">
        <v>42757</v>
      </c>
      <c r="B402" s="41" t="s">
        <v>55</v>
      </c>
      <c r="C402" s="40" t="s">
        <v>75</v>
      </c>
      <c r="D402" s="39" t="s">
        <v>12</v>
      </c>
      <c r="E402" s="40" t="s">
        <v>53</v>
      </c>
      <c r="F402" s="39" t="s">
        <v>93</v>
      </c>
      <c r="G402" s="39">
        <v>1.5</v>
      </c>
      <c r="H402" s="38">
        <v>2.57</v>
      </c>
      <c r="I402" s="37" t="s">
        <v>122</v>
      </c>
      <c r="J402" s="36">
        <v>8</v>
      </c>
      <c r="K402" s="51">
        <f>SUM(H396+H400+H402+2)</f>
        <v>9.83</v>
      </c>
      <c r="L402" s="34">
        <f>SUM(K402-J402)</f>
        <v>1.83</v>
      </c>
    </row>
    <row r="403" spans="1:12" x14ac:dyDescent="0.35">
      <c r="A403" s="54">
        <v>42759</v>
      </c>
      <c r="B403" s="53" t="s">
        <v>16</v>
      </c>
      <c r="C403" s="52" t="s">
        <v>25</v>
      </c>
      <c r="D403" s="35" t="s">
        <v>12</v>
      </c>
      <c r="E403" s="52" t="s">
        <v>42</v>
      </c>
      <c r="F403" s="35" t="s">
        <v>93</v>
      </c>
      <c r="G403" s="35">
        <v>0.5</v>
      </c>
      <c r="H403" s="51">
        <v>2.87</v>
      </c>
      <c r="I403" s="34" t="s">
        <v>122</v>
      </c>
      <c r="J403" s="36">
        <v>1</v>
      </c>
      <c r="K403" s="51">
        <f>SUM(H403)</f>
        <v>2.87</v>
      </c>
      <c r="L403" s="34">
        <f>SUM(K403-J403)</f>
        <v>1.87</v>
      </c>
    </row>
    <row r="404" spans="1:12" x14ac:dyDescent="0.35">
      <c r="A404" s="50">
        <v>42763</v>
      </c>
      <c r="B404" s="49" t="s">
        <v>16</v>
      </c>
      <c r="C404" s="48" t="s">
        <v>18</v>
      </c>
      <c r="D404" s="47" t="s">
        <v>12</v>
      </c>
      <c r="E404" s="48" t="s">
        <v>19</v>
      </c>
      <c r="F404" s="47" t="s">
        <v>92</v>
      </c>
      <c r="G404" s="47"/>
      <c r="H404" s="46">
        <v>2.2999999999999998</v>
      </c>
      <c r="I404" s="45" t="s">
        <v>122</v>
      </c>
    </row>
    <row r="405" spans="1:12" x14ac:dyDescent="0.35">
      <c r="A405" s="44">
        <v>42763</v>
      </c>
      <c r="B405" s="32" t="s">
        <v>16</v>
      </c>
      <c r="C405" s="29" t="s">
        <v>51</v>
      </c>
      <c r="D405" s="30" t="s">
        <v>12</v>
      </c>
      <c r="E405" s="29" t="s">
        <v>36</v>
      </c>
      <c r="F405" s="30" t="s">
        <v>92</v>
      </c>
      <c r="H405" s="31">
        <v>2.54</v>
      </c>
      <c r="I405" s="43" t="s">
        <v>121</v>
      </c>
    </row>
    <row r="406" spans="1:12" x14ac:dyDescent="0.35">
      <c r="A406" s="44">
        <v>42763</v>
      </c>
      <c r="B406" s="32" t="s">
        <v>31</v>
      </c>
      <c r="C406" s="29" t="s">
        <v>74</v>
      </c>
      <c r="D406" s="30" t="s">
        <v>12</v>
      </c>
      <c r="E406" s="29" t="s">
        <v>90</v>
      </c>
      <c r="F406" s="30" t="s">
        <v>93</v>
      </c>
      <c r="G406" s="30">
        <v>0</v>
      </c>
      <c r="H406" s="31">
        <v>2.29</v>
      </c>
      <c r="I406" s="43" t="s">
        <v>121</v>
      </c>
    </row>
    <row r="407" spans="1:12" x14ac:dyDescent="0.35">
      <c r="A407" s="44">
        <v>42763</v>
      </c>
      <c r="B407" s="32" t="s">
        <v>31</v>
      </c>
      <c r="C407" s="29" t="s">
        <v>22</v>
      </c>
      <c r="D407" s="30" t="s">
        <v>12</v>
      </c>
      <c r="E407" s="29" t="s">
        <v>69</v>
      </c>
      <c r="F407" s="30" t="s">
        <v>93</v>
      </c>
      <c r="G407" s="30">
        <v>0</v>
      </c>
      <c r="H407" s="31">
        <v>2.31</v>
      </c>
      <c r="I407" s="43" t="s">
        <v>121</v>
      </c>
    </row>
    <row r="408" spans="1:12" x14ac:dyDescent="0.35">
      <c r="A408" s="42">
        <v>42763</v>
      </c>
      <c r="B408" s="41" t="s">
        <v>31</v>
      </c>
      <c r="C408" s="40" t="s">
        <v>83</v>
      </c>
      <c r="D408" s="39" t="s">
        <v>12</v>
      </c>
      <c r="E408" s="40" t="s">
        <v>71</v>
      </c>
      <c r="F408" s="39" t="s">
        <v>93</v>
      </c>
      <c r="G408" s="39">
        <v>0.5</v>
      </c>
      <c r="H408" s="38">
        <v>2.23</v>
      </c>
      <c r="I408" s="37" t="s">
        <v>122</v>
      </c>
      <c r="J408" s="36">
        <v>5</v>
      </c>
      <c r="K408" s="51">
        <f>SUM(H404+H408)</f>
        <v>4.5299999999999994</v>
      </c>
      <c r="L408" s="34">
        <f>SUM(K408-J408)</f>
        <v>-0.47000000000000064</v>
      </c>
    </row>
    <row r="409" spans="1:12" x14ac:dyDescent="0.35">
      <c r="A409" s="50">
        <v>42766</v>
      </c>
      <c r="B409" s="49" t="s">
        <v>28</v>
      </c>
      <c r="C409" s="48" t="s">
        <v>46</v>
      </c>
      <c r="D409" s="47" t="s">
        <v>12</v>
      </c>
      <c r="E409" s="48" t="s">
        <v>47</v>
      </c>
      <c r="F409" s="47" t="s">
        <v>92</v>
      </c>
      <c r="G409" s="47"/>
      <c r="H409" s="46">
        <v>2.9</v>
      </c>
      <c r="I409" s="45" t="s">
        <v>121</v>
      </c>
    </row>
    <row r="410" spans="1:12" x14ac:dyDescent="0.35">
      <c r="A410" s="44">
        <v>42766</v>
      </c>
      <c r="B410" s="32" t="s">
        <v>28</v>
      </c>
      <c r="C410" s="29" t="s">
        <v>35</v>
      </c>
      <c r="D410" s="30" t="s">
        <v>12</v>
      </c>
      <c r="E410" s="29" t="s">
        <v>29</v>
      </c>
      <c r="F410" s="30" t="s">
        <v>92</v>
      </c>
      <c r="H410" s="31">
        <v>2.8</v>
      </c>
      <c r="I410" s="43" t="s">
        <v>122</v>
      </c>
    </row>
    <row r="411" spans="1:12" x14ac:dyDescent="0.35">
      <c r="A411" s="44">
        <v>42767</v>
      </c>
      <c r="B411" s="32" t="s">
        <v>55</v>
      </c>
      <c r="C411" s="29" t="s">
        <v>58</v>
      </c>
      <c r="D411" s="30" t="s">
        <v>12</v>
      </c>
      <c r="E411" s="29" t="s">
        <v>62</v>
      </c>
      <c r="F411" s="30" t="s">
        <v>92</v>
      </c>
      <c r="G411" s="30">
        <v>0.5</v>
      </c>
      <c r="H411" s="31">
        <v>2.62</v>
      </c>
      <c r="I411" s="43" t="s">
        <v>121</v>
      </c>
    </row>
    <row r="412" spans="1:12" x14ac:dyDescent="0.35">
      <c r="A412" s="42">
        <v>42768</v>
      </c>
      <c r="B412" s="41" t="s">
        <v>28</v>
      </c>
      <c r="C412" s="40" t="s">
        <v>104</v>
      </c>
      <c r="D412" s="39" t="s">
        <v>12</v>
      </c>
      <c r="E412" s="40" t="s">
        <v>78</v>
      </c>
      <c r="F412" s="39" t="s">
        <v>93</v>
      </c>
      <c r="G412" s="39"/>
      <c r="H412" s="38">
        <v>2.85</v>
      </c>
      <c r="I412" s="37" t="s">
        <v>121</v>
      </c>
      <c r="J412" s="36">
        <v>4</v>
      </c>
      <c r="K412" s="35">
        <v>2.8</v>
      </c>
      <c r="L412" s="34">
        <f>SUM(K412-J412)</f>
        <v>-1.2000000000000002</v>
      </c>
    </row>
    <row r="413" spans="1:12" x14ac:dyDescent="0.35">
      <c r="A413" s="50">
        <v>42770</v>
      </c>
      <c r="B413" s="49" t="s">
        <v>55</v>
      </c>
      <c r="C413" s="48" t="s">
        <v>86</v>
      </c>
      <c r="D413" s="47" t="s">
        <v>12</v>
      </c>
      <c r="E413" s="48" t="s">
        <v>53</v>
      </c>
      <c r="F413" s="47" t="s">
        <v>93</v>
      </c>
      <c r="G413" s="47">
        <v>0</v>
      </c>
      <c r="H413" s="46">
        <v>2.77</v>
      </c>
      <c r="I413" s="45" t="s">
        <v>121</v>
      </c>
    </row>
    <row r="414" spans="1:12" x14ac:dyDescent="0.35">
      <c r="A414" s="44">
        <v>42770</v>
      </c>
      <c r="B414" s="32" t="s">
        <v>28</v>
      </c>
      <c r="C414" s="29" t="s">
        <v>46</v>
      </c>
      <c r="D414" s="30" t="s">
        <v>12</v>
      </c>
      <c r="E414" s="29" t="s">
        <v>40</v>
      </c>
      <c r="F414" s="30" t="s">
        <v>92</v>
      </c>
      <c r="H414" s="31">
        <v>2.82</v>
      </c>
      <c r="I414" s="43" t="s">
        <v>121</v>
      </c>
    </row>
    <row r="415" spans="1:12" x14ac:dyDescent="0.35">
      <c r="A415" s="44">
        <v>42770</v>
      </c>
      <c r="B415" s="32" t="s">
        <v>28</v>
      </c>
      <c r="C415" s="29" t="s">
        <v>81</v>
      </c>
      <c r="D415" s="30" t="s">
        <v>12</v>
      </c>
      <c r="E415" s="29" t="s">
        <v>29</v>
      </c>
      <c r="F415" s="30" t="s">
        <v>92</v>
      </c>
      <c r="G415" s="30">
        <v>0</v>
      </c>
      <c r="H415" s="31">
        <v>2.11</v>
      </c>
      <c r="I415" s="43" t="s">
        <v>122</v>
      </c>
    </row>
    <row r="416" spans="1:12" x14ac:dyDescent="0.35">
      <c r="A416" s="44">
        <v>42770</v>
      </c>
      <c r="B416" s="32" t="s">
        <v>16</v>
      </c>
      <c r="C416" s="29" t="s">
        <v>38</v>
      </c>
      <c r="D416" s="30" t="s">
        <v>12</v>
      </c>
      <c r="E416" s="29" t="s">
        <v>50</v>
      </c>
      <c r="F416" s="30" t="s">
        <v>92</v>
      </c>
      <c r="H416" s="31">
        <v>2.34</v>
      </c>
      <c r="I416" s="43" t="s">
        <v>121</v>
      </c>
    </row>
    <row r="417" spans="1:12" x14ac:dyDescent="0.35">
      <c r="A417" s="44">
        <v>42770</v>
      </c>
      <c r="B417" s="32" t="s">
        <v>16</v>
      </c>
      <c r="C417" s="29" t="s">
        <v>25</v>
      </c>
      <c r="D417" s="30" t="s">
        <v>12</v>
      </c>
      <c r="E417" s="29" t="s">
        <v>105</v>
      </c>
      <c r="F417" s="30" t="s">
        <v>93</v>
      </c>
      <c r="G417" s="30">
        <v>0.5</v>
      </c>
      <c r="H417" s="31">
        <v>2.77</v>
      </c>
      <c r="I417" s="43" t="s">
        <v>121</v>
      </c>
    </row>
    <row r="418" spans="1:12" x14ac:dyDescent="0.35">
      <c r="A418" s="42">
        <v>42771</v>
      </c>
      <c r="B418" s="41" t="s">
        <v>55</v>
      </c>
      <c r="C418" s="40" t="s">
        <v>56</v>
      </c>
      <c r="D418" s="39" t="s">
        <v>12</v>
      </c>
      <c r="E418" s="40" t="s">
        <v>76</v>
      </c>
      <c r="F418" s="39" t="s">
        <v>92</v>
      </c>
      <c r="G418" s="39">
        <v>0.5</v>
      </c>
      <c r="H418" s="38">
        <v>2.41</v>
      </c>
      <c r="I418" s="37" t="s">
        <v>121</v>
      </c>
      <c r="J418" s="36">
        <v>6</v>
      </c>
      <c r="K418" s="35">
        <v>2.11</v>
      </c>
      <c r="L418" s="34">
        <f>SUM(K418-J418)</f>
        <v>-3.89</v>
      </c>
    </row>
    <row r="419" spans="1:12" x14ac:dyDescent="0.35">
      <c r="A419" s="50">
        <v>42777</v>
      </c>
      <c r="B419" s="49" t="s">
        <v>55</v>
      </c>
      <c r="C419" s="48" t="s">
        <v>76</v>
      </c>
      <c r="D419" s="47" t="s">
        <v>12</v>
      </c>
      <c r="E419" s="48" t="s">
        <v>86</v>
      </c>
      <c r="F419" s="47" t="s">
        <v>93</v>
      </c>
      <c r="G419" s="47">
        <v>1.5</v>
      </c>
      <c r="H419" s="46">
        <v>2.2400000000000002</v>
      </c>
      <c r="I419" s="45" t="s">
        <v>121</v>
      </c>
    </row>
    <row r="420" spans="1:12" x14ac:dyDescent="0.35">
      <c r="A420" s="44">
        <v>42777</v>
      </c>
      <c r="B420" s="32" t="s">
        <v>55</v>
      </c>
      <c r="C420" s="29" t="s">
        <v>59</v>
      </c>
      <c r="D420" s="30" t="s">
        <v>12</v>
      </c>
      <c r="E420" s="29" t="s">
        <v>63</v>
      </c>
      <c r="F420" s="30" t="s">
        <v>92</v>
      </c>
      <c r="G420" s="30">
        <v>0</v>
      </c>
      <c r="H420" s="31">
        <v>2.88</v>
      </c>
      <c r="I420" s="43" t="s">
        <v>121</v>
      </c>
    </row>
    <row r="421" spans="1:12" x14ac:dyDescent="0.35">
      <c r="A421" s="44">
        <v>42777</v>
      </c>
      <c r="B421" s="32" t="s">
        <v>28</v>
      </c>
      <c r="C421" s="29" t="s">
        <v>29</v>
      </c>
      <c r="D421" s="30" t="s">
        <v>12</v>
      </c>
      <c r="E421" s="29" t="s">
        <v>101</v>
      </c>
      <c r="F421" s="30" t="s">
        <v>93</v>
      </c>
      <c r="G421" s="30">
        <v>0.5</v>
      </c>
      <c r="H421" s="31">
        <v>2.11</v>
      </c>
      <c r="I421" s="43" t="s">
        <v>122</v>
      </c>
    </row>
    <row r="422" spans="1:12" x14ac:dyDescent="0.35">
      <c r="A422" s="44">
        <v>42777</v>
      </c>
      <c r="B422" s="32" t="s">
        <v>16</v>
      </c>
      <c r="C422" s="29" t="s">
        <v>30</v>
      </c>
      <c r="D422" s="30" t="s">
        <v>12</v>
      </c>
      <c r="E422" s="29" t="s">
        <v>36</v>
      </c>
      <c r="F422" s="30" t="s">
        <v>92</v>
      </c>
      <c r="H422" s="31">
        <v>2.73</v>
      </c>
      <c r="I422" s="43" t="s">
        <v>122</v>
      </c>
    </row>
    <row r="423" spans="1:12" x14ac:dyDescent="0.35">
      <c r="A423" s="44">
        <v>42746</v>
      </c>
      <c r="B423" s="32" t="s">
        <v>16</v>
      </c>
      <c r="C423" s="29" t="s">
        <v>51</v>
      </c>
      <c r="D423" s="30" t="s">
        <v>12</v>
      </c>
      <c r="E423" s="29" t="s">
        <v>25</v>
      </c>
      <c r="F423" s="30" t="s">
        <v>92</v>
      </c>
      <c r="G423" s="30">
        <v>0.5</v>
      </c>
      <c r="H423" s="31">
        <v>2.0499999999999998</v>
      </c>
      <c r="I423" s="43" t="s">
        <v>121</v>
      </c>
    </row>
    <row r="424" spans="1:12" x14ac:dyDescent="0.35">
      <c r="A424" s="44">
        <v>42777</v>
      </c>
      <c r="B424" s="32" t="s">
        <v>31</v>
      </c>
      <c r="C424" s="29" t="s">
        <v>22</v>
      </c>
      <c r="D424" s="30" t="s">
        <v>12</v>
      </c>
      <c r="E424" s="29" t="s">
        <v>14</v>
      </c>
      <c r="F424" s="30" t="s">
        <v>93</v>
      </c>
      <c r="H424" s="31">
        <v>2.85</v>
      </c>
      <c r="I424" s="43" t="s">
        <v>121</v>
      </c>
    </row>
    <row r="425" spans="1:12" x14ac:dyDescent="0.35">
      <c r="A425" s="42">
        <v>42778</v>
      </c>
      <c r="B425" s="41" t="s">
        <v>55</v>
      </c>
      <c r="C425" s="40" t="s">
        <v>53</v>
      </c>
      <c r="D425" s="39" t="s">
        <v>12</v>
      </c>
      <c r="E425" s="40" t="s">
        <v>77</v>
      </c>
      <c r="F425" s="39" t="s">
        <v>92</v>
      </c>
      <c r="G425" s="39">
        <v>1</v>
      </c>
      <c r="H425" s="38">
        <v>2.29</v>
      </c>
      <c r="I425" s="37" t="s">
        <v>122</v>
      </c>
      <c r="J425" s="36">
        <v>7</v>
      </c>
      <c r="K425" s="51">
        <f>SUM(H421+H422+H425)</f>
        <v>7.13</v>
      </c>
      <c r="L425" s="34">
        <f>SUM(K425-J425)</f>
        <v>0.12999999999999989</v>
      </c>
    </row>
    <row r="426" spans="1:12" x14ac:dyDescent="0.35">
      <c r="A426" s="50">
        <v>42780</v>
      </c>
      <c r="B426" s="49" t="s">
        <v>28</v>
      </c>
      <c r="C426" s="48" t="s">
        <v>29</v>
      </c>
      <c r="D426" s="47" t="s">
        <v>12</v>
      </c>
      <c r="E426" s="48" t="s">
        <v>46</v>
      </c>
      <c r="F426" s="47" t="s">
        <v>93</v>
      </c>
      <c r="G426" s="47">
        <v>0.5</v>
      </c>
      <c r="H426" s="46">
        <v>2.16</v>
      </c>
      <c r="I426" s="45" t="s">
        <v>122</v>
      </c>
    </row>
    <row r="427" spans="1:12" x14ac:dyDescent="0.35">
      <c r="A427" s="44">
        <v>42780</v>
      </c>
      <c r="B427" s="32" t="s">
        <v>28</v>
      </c>
      <c r="C427" s="29" t="s">
        <v>79</v>
      </c>
      <c r="D427" s="30" t="s">
        <v>12</v>
      </c>
      <c r="E427" s="29" t="s">
        <v>80</v>
      </c>
      <c r="F427" s="30" t="s">
        <v>93</v>
      </c>
      <c r="H427" s="31">
        <v>2.78</v>
      </c>
      <c r="I427" s="43" t="s">
        <v>121</v>
      </c>
    </row>
    <row r="428" spans="1:12" x14ac:dyDescent="0.35">
      <c r="A428" s="44">
        <v>42780</v>
      </c>
      <c r="B428" s="32" t="s">
        <v>16</v>
      </c>
      <c r="C428" s="29" t="s">
        <v>50</v>
      </c>
      <c r="D428" s="30" t="s">
        <v>12</v>
      </c>
      <c r="E428" s="29" t="s">
        <v>25</v>
      </c>
      <c r="F428" s="30" t="s">
        <v>92</v>
      </c>
      <c r="G428" s="30">
        <v>0</v>
      </c>
      <c r="H428" s="31">
        <v>3.05</v>
      </c>
      <c r="I428" s="43" t="s">
        <v>27</v>
      </c>
    </row>
    <row r="429" spans="1:12" x14ac:dyDescent="0.35">
      <c r="A429" s="44">
        <v>42780</v>
      </c>
      <c r="B429" s="32" t="s">
        <v>16</v>
      </c>
      <c r="C429" s="29" t="s">
        <v>24</v>
      </c>
      <c r="D429" s="30" t="s">
        <v>12</v>
      </c>
      <c r="E429" s="29" t="s">
        <v>36</v>
      </c>
      <c r="F429" s="30" t="s">
        <v>92</v>
      </c>
      <c r="G429" s="30">
        <v>0</v>
      </c>
      <c r="H429" s="31">
        <v>2.39</v>
      </c>
      <c r="I429" s="43" t="s">
        <v>27</v>
      </c>
    </row>
    <row r="430" spans="1:12" x14ac:dyDescent="0.35">
      <c r="A430" s="42">
        <v>42780</v>
      </c>
      <c r="B430" s="41" t="s">
        <v>31</v>
      </c>
      <c r="C430" s="40" t="s">
        <v>22</v>
      </c>
      <c r="D430" s="39" t="s">
        <v>12</v>
      </c>
      <c r="E430" s="40" t="s">
        <v>71</v>
      </c>
      <c r="F430" s="39" t="s">
        <v>93</v>
      </c>
      <c r="G430" s="39"/>
      <c r="H430" s="38">
        <v>2.15</v>
      </c>
      <c r="I430" s="37" t="s">
        <v>121</v>
      </c>
      <c r="J430" s="36">
        <v>5</v>
      </c>
      <c r="K430" s="51">
        <f>SUM(H426+2)</f>
        <v>4.16</v>
      </c>
      <c r="L430" s="34">
        <f>SUM(K430-J430)</f>
        <v>-0.83999999999999986</v>
      </c>
    </row>
    <row r="431" spans="1:12" x14ac:dyDescent="0.35">
      <c r="A431" s="50">
        <v>42784</v>
      </c>
      <c r="B431" s="49" t="s">
        <v>16</v>
      </c>
      <c r="C431" s="48" t="s">
        <v>25</v>
      </c>
      <c r="D431" s="47" t="s">
        <v>12</v>
      </c>
      <c r="E431" s="48" t="s">
        <v>41</v>
      </c>
      <c r="F431" s="47" t="s">
        <v>93</v>
      </c>
      <c r="G431" s="47">
        <v>0.5</v>
      </c>
      <c r="H431" s="46">
        <v>2.4</v>
      </c>
      <c r="I431" s="45" t="s">
        <v>122</v>
      </c>
    </row>
    <row r="432" spans="1:12" x14ac:dyDescent="0.35">
      <c r="A432" s="44">
        <v>42784</v>
      </c>
      <c r="B432" s="32" t="s">
        <v>16</v>
      </c>
      <c r="C432" s="29" t="s">
        <v>23</v>
      </c>
      <c r="D432" s="30" t="s">
        <v>12</v>
      </c>
      <c r="E432" s="29" t="s">
        <v>51</v>
      </c>
      <c r="F432" s="30" t="s">
        <v>92</v>
      </c>
      <c r="H432" s="31">
        <v>2.68</v>
      </c>
      <c r="I432" s="43" t="s">
        <v>122</v>
      </c>
    </row>
    <row r="433" spans="1:12" x14ac:dyDescent="0.35">
      <c r="A433" s="42">
        <v>42784</v>
      </c>
      <c r="B433" s="41" t="s">
        <v>31</v>
      </c>
      <c r="C433" s="40" t="s">
        <v>103</v>
      </c>
      <c r="D433" s="39" t="s">
        <v>12</v>
      </c>
      <c r="E433" s="40" t="s">
        <v>22</v>
      </c>
      <c r="F433" s="39" t="s">
        <v>92</v>
      </c>
      <c r="G433" s="39"/>
      <c r="H433" s="38">
        <v>2.82</v>
      </c>
      <c r="I433" s="37" t="s">
        <v>121</v>
      </c>
      <c r="J433" s="36">
        <v>3</v>
      </c>
      <c r="K433" s="51">
        <f>SUM(H431+H432)</f>
        <v>5.08</v>
      </c>
      <c r="L433" s="34">
        <f>SUM(K433-J433)</f>
        <v>2.08</v>
      </c>
    </row>
    <row r="434" spans="1:12" x14ac:dyDescent="0.35">
      <c r="A434" s="50">
        <v>42791</v>
      </c>
      <c r="B434" s="49" t="s">
        <v>55</v>
      </c>
      <c r="C434" s="48" t="s">
        <v>100</v>
      </c>
      <c r="D434" s="47" t="s">
        <v>12</v>
      </c>
      <c r="E434" s="48" t="s">
        <v>53</v>
      </c>
      <c r="F434" s="47" t="s">
        <v>93</v>
      </c>
      <c r="G434" s="47">
        <v>0</v>
      </c>
      <c r="H434" s="46">
        <v>2.68</v>
      </c>
      <c r="I434" s="45" t="s">
        <v>27</v>
      </c>
    </row>
    <row r="435" spans="1:12" x14ac:dyDescent="0.35">
      <c r="A435" s="44">
        <v>42791</v>
      </c>
      <c r="B435" s="32" t="s">
        <v>28</v>
      </c>
      <c r="C435" s="29" t="s">
        <v>29</v>
      </c>
      <c r="D435" s="30" t="s">
        <v>12</v>
      </c>
      <c r="E435" s="29" t="s">
        <v>49</v>
      </c>
      <c r="F435" s="30" t="s">
        <v>93</v>
      </c>
      <c r="G435" s="30">
        <v>0</v>
      </c>
      <c r="H435" s="31">
        <v>2.31</v>
      </c>
      <c r="I435" s="43" t="s">
        <v>121</v>
      </c>
    </row>
    <row r="436" spans="1:12" x14ac:dyDescent="0.35">
      <c r="A436" s="44">
        <v>42791</v>
      </c>
      <c r="B436" s="32" t="s">
        <v>28</v>
      </c>
      <c r="C436" s="29" t="s">
        <v>46</v>
      </c>
      <c r="D436" s="30" t="s">
        <v>12</v>
      </c>
      <c r="E436" s="29" t="s">
        <v>104</v>
      </c>
      <c r="F436" s="30" t="s">
        <v>92</v>
      </c>
      <c r="G436" s="30">
        <v>0</v>
      </c>
      <c r="H436" s="31">
        <v>2.5</v>
      </c>
      <c r="I436" s="43" t="s">
        <v>27</v>
      </c>
    </row>
    <row r="437" spans="1:12" x14ac:dyDescent="0.35">
      <c r="A437" s="44">
        <v>42791</v>
      </c>
      <c r="B437" s="32" t="s">
        <v>16</v>
      </c>
      <c r="C437" s="29" t="s">
        <v>52</v>
      </c>
      <c r="D437" s="30" t="s">
        <v>12</v>
      </c>
      <c r="E437" s="29" t="s">
        <v>66</v>
      </c>
      <c r="F437" s="30" t="s">
        <v>92</v>
      </c>
      <c r="G437" s="30">
        <v>0.5</v>
      </c>
      <c r="H437" s="31">
        <v>2.4</v>
      </c>
      <c r="I437" s="43" t="s">
        <v>121</v>
      </c>
    </row>
    <row r="438" spans="1:12" x14ac:dyDescent="0.35">
      <c r="A438" s="42">
        <v>42791</v>
      </c>
      <c r="B438" s="41" t="s">
        <v>31</v>
      </c>
      <c r="C438" s="40" t="s">
        <v>22</v>
      </c>
      <c r="D438" s="39" t="s">
        <v>12</v>
      </c>
      <c r="E438" s="40" t="s">
        <v>106</v>
      </c>
      <c r="F438" s="39" t="s">
        <v>93</v>
      </c>
      <c r="G438" s="39">
        <v>0</v>
      </c>
      <c r="H438" s="38">
        <v>2.2799999999999998</v>
      </c>
      <c r="I438" s="37" t="s">
        <v>27</v>
      </c>
      <c r="J438" s="36">
        <v>5</v>
      </c>
      <c r="K438" s="35">
        <v>3</v>
      </c>
      <c r="L438" s="34">
        <f>SUM(K438-J438)</f>
        <v>-2</v>
      </c>
    </row>
    <row r="439" spans="1:12" x14ac:dyDescent="0.35">
      <c r="A439" s="54">
        <v>42794</v>
      </c>
      <c r="B439" s="53" t="s">
        <v>28</v>
      </c>
      <c r="C439" s="52" t="s">
        <v>29</v>
      </c>
      <c r="D439" s="35" t="s">
        <v>12</v>
      </c>
      <c r="E439" s="52" t="s">
        <v>107</v>
      </c>
      <c r="F439" s="35" t="s">
        <v>93</v>
      </c>
      <c r="G439" s="35">
        <v>0</v>
      </c>
      <c r="H439" s="51">
        <v>2.89</v>
      </c>
      <c r="I439" s="34" t="s">
        <v>121</v>
      </c>
      <c r="J439" s="35">
        <v>1</v>
      </c>
      <c r="K439" s="35">
        <v>0</v>
      </c>
      <c r="L439" s="34">
        <f>SUM(K439-J439)</f>
        <v>-1</v>
      </c>
    </row>
    <row r="440" spans="1:12" x14ac:dyDescent="0.35">
      <c r="A440" s="50">
        <v>42798</v>
      </c>
      <c r="B440" s="49" t="s">
        <v>55</v>
      </c>
      <c r="C440" s="48" t="s">
        <v>87</v>
      </c>
      <c r="D440" s="47" t="s">
        <v>12</v>
      </c>
      <c r="E440" s="48" t="s">
        <v>53</v>
      </c>
      <c r="F440" s="47" t="s">
        <v>93</v>
      </c>
      <c r="G440" s="47">
        <v>0</v>
      </c>
      <c r="H440" s="46">
        <v>3.03</v>
      </c>
      <c r="I440" s="45" t="s">
        <v>121</v>
      </c>
    </row>
    <row r="441" spans="1:12" x14ac:dyDescent="0.35">
      <c r="A441" s="44">
        <v>42798</v>
      </c>
      <c r="B441" s="32" t="s">
        <v>55</v>
      </c>
      <c r="C441" s="29" t="s">
        <v>61</v>
      </c>
      <c r="D441" s="30" t="s">
        <v>12</v>
      </c>
      <c r="E441" s="29" t="s">
        <v>57</v>
      </c>
      <c r="F441" s="30" t="s">
        <v>92</v>
      </c>
      <c r="H441" s="31">
        <v>2.23</v>
      </c>
      <c r="I441" s="43" t="s">
        <v>121</v>
      </c>
    </row>
    <row r="442" spans="1:12" x14ac:dyDescent="0.35">
      <c r="A442" s="44">
        <v>42798</v>
      </c>
      <c r="B442" s="32" t="s">
        <v>28</v>
      </c>
      <c r="C442" s="29" t="s">
        <v>64</v>
      </c>
      <c r="D442" s="30" t="s">
        <v>12</v>
      </c>
      <c r="E442" s="29" t="s">
        <v>29</v>
      </c>
      <c r="F442" s="30" t="s">
        <v>92</v>
      </c>
      <c r="G442" s="30">
        <v>0.5</v>
      </c>
      <c r="H442" s="31">
        <v>2.2000000000000002</v>
      </c>
      <c r="I442" s="43" t="s">
        <v>121</v>
      </c>
    </row>
    <row r="443" spans="1:12" x14ac:dyDescent="0.35">
      <c r="A443" s="44">
        <v>42798</v>
      </c>
      <c r="B443" s="32" t="s">
        <v>28</v>
      </c>
      <c r="C443" s="29" t="s">
        <v>104</v>
      </c>
      <c r="D443" s="30" t="s">
        <v>12</v>
      </c>
      <c r="E443" s="29" t="s">
        <v>80</v>
      </c>
      <c r="F443" s="30" t="s">
        <v>93</v>
      </c>
      <c r="H443" s="31">
        <v>2.62</v>
      </c>
      <c r="I443" s="43" t="s">
        <v>122</v>
      </c>
    </row>
    <row r="444" spans="1:12" x14ac:dyDescent="0.35">
      <c r="A444" s="44">
        <v>42798</v>
      </c>
      <c r="B444" s="32" t="s">
        <v>31</v>
      </c>
      <c r="C444" s="29" t="s">
        <v>99</v>
      </c>
      <c r="D444" s="30" t="s">
        <v>12</v>
      </c>
      <c r="E444" s="29" t="s">
        <v>22</v>
      </c>
      <c r="F444" s="30" t="s">
        <v>92</v>
      </c>
      <c r="H444" s="31">
        <v>2.1800000000000002</v>
      </c>
      <c r="I444" s="43" t="s">
        <v>122</v>
      </c>
    </row>
    <row r="445" spans="1:12" x14ac:dyDescent="0.35">
      <c r="A445" s="42">
        <v>42799</v>
      </c>
      <c r="B445" s="41" t="s">
        <v>55</v>
      </c>
      <c r="C445" s="40" t="s">
        <v>59</v>
      </c>
      <c r="D445" s="39" t="s">
        <v>12</v>
      </c>
      <c r="E445" s="40" t="s">
        <v>62</v>
      </c>
      <c r="F445" s="39" t="s">
        <v>92</v>
      </c>
      <c r="G445" s="39">
        <v>1.5</v>
      </c>
      <c r="H445" s="38">
        <v>2.17</v>
      </c>
      <c r="I445" s="37" t="s">
        <v>121</v>
      </c>
      <c r="J445" s="36">
        <v>6</v>
      </c>
      <c r="K445" s="51">
        <f>SUM(H443+H444)</f>
        <v>4.8000000000000007</v>
      </c>
      <c r="L445" s="34">
        <f>SUM(K445-J445)</f>
        <v>-1.1999999999999993</v>
      </c>
    </row>
    <row r="446" spans="1:12" x14ac:dyDescent="0.35">
      <c r="A446" s="54">
        <v>42801</v>
      </c>
      <c r="B446" s="53" t="s">
        <v>16</v>
      </c>
      <c r="C446" s="52" t="s">
        <v>30</v>
      </c>
      <c r="D446" s="35" t="s">
        <v>12</v>
      </c>
      <c r="E446" s="52" t="s">
        <v>25</v>
      </c>
      <c r="F446" s="35" t="s">
        <v>92</v>
      </c>
      <c r="G446" s="35">
        <v>0</v>
      </c>
      <c r="H446" s="51">
        <v>2.8</v>
      </c>
      <c r="I446" s="34" t="s">
        <v>121</v>
      </c>
      <c r="J446" s="36">
        <v>1</v>
      </c>
      <c r="K446" s="35">
        <v>0</v>
      </c>
      <c r="L446" s="34">
        <f>SUM(K446-J446)</f>
        <v>-1</v>
      </c>
    </row>
    <row r="447" spans="1:12" x14ac:dyDescent="0.35">
      <c r="A447" s="50">
        <v>42805</v>
      </c>
      <c r="B447" s="49" t="s">
        <v>28</v>
      </c>
      <c r="C447" s="48" t="s">
        <v>35</v>
      </c>
      <c r="D447" s="47" t="s">
        <v>12</v>
      </c>
      <c r="E447" s="48" t="s">
        <v>104</v>
      </c>
      <c r="F447" s="47" t="s">
        <v>92</v>
      </c>
      <c r="G447" s="47"/>
      <c r="H447" s="46">
        <v>2.73</v>
      </c>
      <c r="I447" s="45" t="s">
        <v>121</v>
      </c>
    </row>
    <row r="448" spans="1:12" x14ac:dyDescent="0.35">
      <c r="A448" s="44">
        <v>42805</v>
      </c>
      <c r="B448" s="32" t="s">
        <v>31</v>
      </c>
      <c r="C448" s="29" t="s">
        <v>22</v>
      </c>
      <c r="D448" s="30" t="s">
        <v>12</v>
      </c>
      <c r="E448" s="29" t="s">
        <v>90</v>
      </c>
      <c r="F448" s="30" t="s">
        <v>93</v>
      </c>
      <c r="G448" s="30">
        <v>0.5</v>
      </c>
      <c r="H448" s="31">
        <v>1.97</v>
      </c>
      <c r="I448" s="43" t="s">
        <v>121</v>
      </c>
    </row>
    <row r="449" spans="1:12" x14ac:dyDescent="0.35">
      <c r="A449" s="42">
        <v>42805</v>
      </c>
      <c r="B449" s="41" t="s">
        <v>31</v>
      </c>
      <c r="C449" s="40" t="s">
        <v>73</v>
      </c>
      <c r="D449" s="39" t="s">
        <v>12</v>
      </c>
      <c r="E449" s="40" t="s">
        <v>44</v>
      </c>
      <c r="F449" s="39" t="s">
        <v>93</v>
      </c>
      <c r="G449" s="39"/>
      <c r="H449" s="38">
        <v>3.07</v>
      </c>
      <c r="I449" s="37" t="s">
        <v>121</v>
      </c>
      <c r="J449" s="36">
        <v>3</v>
      </c>
      <c r="K449" s="35">
        <v>0</v>
      </c>
      <c r="L449" s="34">
        <f>SUM(K449-J449)</f>
        <v>-3</v>
      </c>
    </row>
    <row r="450" spans="1:12" x14ac:dyDescent="0.35">
      <c r="A450" s="50">
        <v>42808</v>
      </c>
      <c r="B450" s="49" t="s">
        <v>28</v>
      </c>
      <c r="C450" s="48" t="s">
        <v>35</v>
      </c>
      <c r="D450" s="47" t="s">
        <v>12</v>
      </c>
      <c r="E450" s="48" t="s">
        <v>47</v>
      </c>
      <c r="F450" s="47" t="s">
        <v>92</v>
      </c>
      <c r="G450" s="47"/>
      <c r="H450" s="46">
        <v>2.36</v>
      </c>
      <c r="I450" s="45" t="s">
        <v>121</v>
      </c>
    </row>
    <row r="451" spans="1:12" x14ac:dyDescent="0.35">
      <c r="A451" s="44">
        <v>42808</v>
      </c>
      <c r="B451" s="32" t="s">
        <v>16</v>
      </c>
      <c r="C451" s="29" t="s">
        <v>105</v>
      </c>
      <c r="D451" s="30" t="s">
        <v>12</v>
      </c>
      <c r="E451" s="29" t="s">
        <v>36</v>
      </c>
      <c r="F451" s="30" t="s">
        <v>92</v>
      </c>
      <c r="H451" s="31">
        <v>2.86</v>
      </c>
      <c r="I451" s="43" t="s">
        <v>122</v>
      </c>
    </row>
    <row r="452" spans="1:12" x14ac:dyDescent="0.35">
      <c r="A452" s="44">
        <v>42808</v>
      </c>
      <c r="B452" s="32" t="s">
        <v>31</v>
      </c>
      <c r="C452" s="29" t="s">
        <v>45</v>
      </c>
      <c r="D452" s="30" t="s">
        <v>12</v>
      </c>
      <c r="E452" s="29" t="s">
        <v>74</v>
      </c>
      <c r="F452" s="30" t="s">
        <v>92</v>
      </c>
      <c r="H452" s="31">
        <v>2.68</v>
      </c>
      <c r="I452" s="43" t="s">
        <v>121</v>
      </c>
    </row>
    <row r="453" spans="1:12" x14ac:dyDescent="0.35">
      <c r="A453" s="42">
        <v>42808</v>
      </c>
      <c r="B453" s="41" t="s">
        <v>31</v>
      </c>
      <c r="C453" s="40" t="s">
        <v>73</v>
      </c>
      <c r="D453" s="39" t="s">
        <v>12</v>
      </c>
      <c r="E453" s="40" t="s">
        <v>109</v>
      </c>
      <c r="F453" s="39" t="s">
        <v>93</v>
      </c>
      <c r="G453" s="39"/>
      <c r="H453" s="38">
        <v>2.84</v>
      </c>
      <c r="I453" s="37" t="s">
        <v>121</v>
      </c>
      <c r="J453" s="36">
        <v>4</v>
      </c>
      <c r="K453" s="35">
        <v>2.86</v>
      </c>
      <c r="L453" s="34">
        <f>SUM(K453-J453)</f>
        <v>-1.1400000000000001</v>
      </c>
    </row>
    <row r="454" spans="1:12" x14ac:dyDescent="0.35">
      <c r="A454" s="50">
        <v>42812</v>
      </c>
      <c r="B454" s="49" t="s">
        <v>31</v>
      </c>
      <c r="C454" s="48" t="s">
        <v>110</v>
      </c>
      <c r="D454" s="47" t="s">
        <v>12</v>
      </c>
      <c r="E454" s="48" t="s">
        <v>44</v>
      </c>
      <c r="F454" s="47" t="s">
        <v>93</v>
      </c>
      <c r="G454" s="47"/>
      <c r="H454" s="46">
        <v>2.46</v>
      </c>
      <c r="I454" s="45" t="s">
        <v>122</v>
      </c>
    </row>
    <row r="455" spans="1:12" x14ac:dyDescent="0.35">
      <c r="A455" s="44">
        <v>42812</v>
      </c>
      <c r="B455" s="32" t="s">
        <v>31</v>
      </c>
      <c r="C455" s="29" t="s">
        <v>48</v>
      </c>
      <c r="D455" s="30" t="s">
        <v>12</v>
      </c>
      <c r="E455" s="29" t="s">
        <v>95</v>
      </c>
      <c r="F455" s="30" t="s">
        <v>93</v>
      </c>
      <c r="H455" s="31">
        <v>3.06</v>
      </c>
      <c r="I455" s="43" t="s">
        <v>121</v>
      </c>
    </row>
    <row r="456" spans="1:12" x14ac:dyDescent="0.35">
      <c r="A456" s="42">
        <v>42813</v>
      </c>
      <c r="B456" s="41" t="s">
        <v>31</v>
      </c>
      <c r="C456" s="40" t="s">
        <v>22</v>
      </c>
      <c r="D456" s="39" t="s">
        <v>12</v>
      </c>
      <c r="E456" s="40" t="s">
        <v>32</v>
      </c>
      <c r="F456" s="39" t="s">
        <v>93</v>
      </c>
      <c r="G456" s="39">
        <v>0</v>
      </c>
      <c r="H456" s="38">
        <v>2.17</v>
      </c>
      <c r="I456" s="37" t="s">
        <v>121</v>
      </c>
      <c r="J456" s="36">
        <v>3</v>
      </c>
      <c r="K456" s="35">
        <v>2.46</v>
      </c>
      <c r="L456" s="34">
        <f>SUM(K456-J456)</f>
        <v>-0.54</v>
      </c>
    </row>
    <row r="457" spans="1:12" x14ac:dyDescent="0.35">
      <c r="A457" s="54">
        <v>42819</v>
      </c>
      <c r="B457" s="53" t="s">
        <v>16</v>
      </c>
      <c r="C457" s="52" t="s">
        <v>111</v>
      </c>
      <c r="D457" s="35" t="s">
        <v>12</v>
      </c>
      <c r="E457" s="52" t="s">
        <v>112</v>
      </c>
      <c r="F457" s="35" t="s">
        <v>92</v>
      </c>
      <c r="G457" s="35">
        <v>0.5</v>
      </c>
      <c r="H457" s="51">
        <v>2.63</v>
      </c>
      <c r="I457" s="34" t="s">
        <v>122</v>
      </c>
      <c r="J457" s="36">
        <v>1</v>
      </c>
      <c r="K457" s="51">
        <f>SUM(H457)</f>
        <v>2.63</v>
      </c>
      <c r="L457" s="34">
        <f>SUM(K457-J457)</f>
        <v>1.63</v>
      </c>
    </row>
    <row r="458" spans="1:12" x14ac:dyDescent="0.35">
      <c r="A458" s="50">
        <v>42826</v>
      </c>
      <c r="B458" s="49" t="s">
        <v>55</v>
      </c>
      <c r="C458" s="48" t="s">
        <v>100</v>
      </c>
      <c r="D458" s="47" t="s">
        <v>12</v>
      </c>
      <c r="E458" s="48" t="s">
        <v>58</v>
      </c>
      <c r="F458" s="47" t="s">
        <v>93</v>
      </c>
      <c r="G458" s="47"/>
      <c r="H458" s="46">
        <v>3.1</v>
      </c>
      <c r="I458" s="45" t="s">
        <v>121</v>
      </c>
    </row>
    <row r="459" spans="1:12" x14ac:dyDescent="0.35">
      <c r="A459" s="44">
        <v>42826</v>
      </c>
      <c r="B459" s="32" t="s">
        <v>28</v>
      </c>
      <c r="C459" s="29" t="s">
        <v>35</v>
      </c>
      <c r="D459" s="30" t="s">
        <v>12</v>
      </c>
      <c r="E459" s="29" t="s">
        <v>107</v>
      </c>
      <c r="F459" s="30" t="s">
        <v>92</v>
      </c>
      <c r="H459" s="31">
        <v>2.33</v>
      </c>
      <c r="I459" s="43" t="s">
        <v>122</v>
      </c>
    </row>
    <row r="460" spans="1:12" x14ac:dyDescent="0.35">
      <c r="A460" s="44">
        <v>42826</v>
      </c>
      <c r="B460" s="32" t="s">
        <v>31</v>
      </c>
      <c r="C460" s="29" t="s">
        <v>22</v>
      </c>
      <c r="D460" s="30" t="s">
        <v>12</v>
      </c>
      <c r="E460" s="29" t="s">
        <v>95</v>
      </c>
      <c r="F460" s="30" t="s">
        <v>93</v>
      </c>
      <c r="G460" s="30">
        <v>0</v>
      </c>
      <c r="H460" s="31">
        <v>2.14</v>
      </c>
      <c r="I460" s="43" t="s">
        <v>121</v>
      </c>
    </row>
    <row r="461" spans="1:12" x14ac:dyDescent="0.35">
      <c r="A461" s="42">
        <v>42827</v>
      </c>
      <c r="B461" s="41" t="s">
        <v>55</v>
      </c>
      <c r="C461" s="40" t="s">
        <v>75</v>
      </c>
      <c r="D461" s="39" t="s">
        <v>12</v>
      </c>
      <c r="E461" s="40" t="s">
        <v>62</v>
      </c>
      <c r="F461" s="39" t="s">
        <v>92</v>
      </c>
      <c r="G461" s="39">
        <v>0</v>
      </c>
      <c r="H461" s="38">
        <v>2.34</v>
      </c>
      <c r="I461" s="37" t="s">
        <v>27</v>
      </c>
      <c r="J461" s="36">
        <v>4</v>
      </c>
      <c r="K461" s="51">
        <f>SUM(H459+1)</f>
        <v>3.33</v>
      </c>
      <c r="L461" s="34">
        <f>SUM(K461-J461)</f>
        <v>-0.66999999999999993</v>
      </c>
    </row>
    <row r="462" spans="1:12" x14ac:dyDescent="0.35">
      <c r="A462" s="54">
        <v>42830</v>
      </c>
      <c r="B462" s="53" t="s">
        <v>55</v>
      </c>
      <c r="C462" s="52" t="s">
        <v>77</v>
      </c>
      <c r="D462" s="35" t="s">
        <v>12</v>
      </c>
      <c r="E462" s="52" t="s">
        <v>62</v>
      </c>
      <c r="F462" s="35" t="s">
        <v>92</v>
      </c>
      <c r="G462" s="35"/>
      <c r="H462" s="51">
        <v>2.41</v>
      </c>
      <c r="I462" s="34" t="s">
        <v>122</v>
      </c>
      <c r="J462" s="36">
        <v>1</v>
      </c>
      <c r="K462" s="51">
        <f>SUM(H462)</f>
        <v>2.41</v>
      </c>
      <c r="L462" s="34">
        <f>SUM(K462-J462)</f>
        <v>1.4100000000000001</v>
      </c>
    </row>
    <row r="463" spans="1:12" x14ac:dyDescent="0.35">
      <c r="A463" s="50">
        <v>42833</v>
      </c>
      <c r="B463" s="49" t="s">
        <v>55</v>
      </c>
      <c r="C463" s="48" t="s">
        <v>58</v>
      </c>
      <c r="D463" s="47" t="s">
        <v>12</v>
      </c>
      <c r="E463" s="48" t="s">
        <v>87</v>
      </c>
      <c r="F463" s="47" t="s">
        <v>92</v>
      </c>
      <c r="G463" s="47"/>
      <c r="H463" s="46">
        <v>2.09</v>
      </c>
      <c r="I463" s="45" t="s">
        <v>122</v>
      </c>
    </row>
    <row r="464" spans="1:12" x14ac:dyDescent="0.35">
      <c r="A464" s="44">
        <v>42833</v>
      </c>
      <c r="B464" s="32" t="s">
        <v>28</v>
      </c>
      <c r="C464" s="29" t="s">
        <v>81</v>
      </c>
      <c r="D464" s="30" t="s">
        <v>12</v>
      </c>
      <c r="E464" s="29" t="s">
        <v>104</v>
      </c>
      <c r="F464" s="30" t="s">
        <v>92</v>
      </c>
      <c r="G464" s="30">
        <v>0</v>
      </c>
      <c r="H464" s="31">
        <v>2.52</v>
      </c>
      <c r="I464" s="43" t="s">
        <v>122</v>
      </c>
    </row>
    <row r="465" spans="1:12" x14ac:dyDescent="0.35">
      <c r="A465" s="44">
        <v>42833</v>
      </c>
      <c r="B465" s="32" t="s">
        <v>16</v>
      </c>
      <c r="C465" s="29" t="s">
        <v>105</v>
      </c>
      <c r="D465" s="30" t="s">
        <v>12</v>
      </c>
      <c r="E465" s="29" t="s">
        <v>50</v>
      </c>
      <c r="F465" s="30" t="s">
        <v>92</v>
      </c>
      <c r="H465" s="31">
        <v>2.92</v>
      </c>
      <c r="I465" s="43" t="s">
        <v>121</v>
      </c>
    </row>
    <row r="466" spans="1:12" x14ac:dyDescent="0.35">
      <c r="A466" s="42">
        <v>42834</v>
      </c>
      <c r="B466" s="41" t="s">
        <v>55</v>
      </c>
      <c r="C466" s="40" t="s">
        <v>59</v>
      </c>
      <c r="D466" s="39" t="s">
        <v>12</v>
      </c>
      <c r="E466" s="40" t="s">
        <v>76</v>
      </c>
      <c r="F466" s="39" t="s">
        <v>92</v>
      </c>
      <c r="G466" s="39">
        <v>1</v>
      </c>
      <c r="H466" s="38">
        <v>2.71</v>
      </c>
      <c r="I466" s="37" t="s">
        <v>121</v>
      </c>
      <c r="J466" s="36">
        <v>4</v>
      </c>
      <c r="K466" s="51">
        <f>SUM(H463+H464)</f>
        <v>4.6099999999999994</v>
      </c>
      <c r="L466" s="34">
        <f>SUM(K466-J466)</f>
        <v>0.60999999999999943</v>
      </c>
    </row>
    <row r="467" spans="1:12" x14ac:dyDescent="0.35">
      <c r="A467" s="50">
        <v>42838</v>
      </c>
      <c r="B467" s="49" t="s">
        <v>28</v>
      </c>
      <c r="C467" s="48" t="s">
        <v>39</v>
      </c>
      <c r="D467" s="47" t="s">
        <v>12</v>
      </c>
      <c r="E467" s="48" t="s">
        <v>46</v>
      </c>
      <c r="F467" s="47" t="s">
        <v>93</v>
      </c>
      <c r="G467" s="47">
        <v>0</v>
      </c>
      <c r="H467" s="46">
        <v>2.56</v>
      </c>
      <c r="I467" s="45" t="s">
        <v>121</v>
      </c>
    </row>
    <row r="468" spans="1:12" x14ac:dyDescent="0.35">
      <c r="A468" s="44">
        <v>42839</v>
      </c>
      <c r="B468" s="32" t="s">
        <v>28</v>
      </c>
      <c r="C468" s="29" t="s">
        <v>35</v>
      </c>
      <c r="D468" s="30" t="s">
        <v>12</v>
      </c>
      <c r="E468" s="29" t="s">
        <v>49</v>
      </c>
      <c r="F468" s="30" t="s">
        <v>92</v>
      </c>
      <c r="H468" s="31">
        <v>2.75</v>
      </c>
      <c r="I468" s="43" t="s">
        <v>122</v>
      </c>
    </row>
    <row r="469" spans="1:12" x14ac:dyDescent="0.35">
      <c r="A469" s="44">
        <v>42839</v>
      </c>
      <c r="B469" s="32" t="s">
        <v>31</v>
      </c>
      <c r="C469" s="29" t="s">
        <v>83</v>
      </c>
      <c r="D469" s="30" t="s">
        <v>12</v>
      </c>
      <c r="E469" s="29" t="s">
        <v>109</v>
      </c>
      <c r="F469" s="30" t="s">
        <v>93</v>
      </c>
      <c r="G469" s="30">
        <v>0.5</v>
      </c>
      <c r="H469" s="31">
        <v>2.48</v>
      </c>
      <c r="I469" s="43" t="s">
        <v>122</v>
      </c>
    </row>
    <row r="470" spans="1:12" x14ac:dyDescent="0.35">
      <c r="A470" s="44">
        <v>42839</v>
      </c>
      <c r="B470" s="32" t="s">
        <v>31</v>
      </c>
      <c r="C470" s="29" t="s">
        <v>48</v>
      </c>
      <c r="D470" s="30" t="s">
        <v>12</v>
      </c>
      <c r="E470" s="29" t="s">
        <v>22</v>
      </c>
      <c r="F470" s="30" t="s">
        <v>92</v>
      </c>
      <c r="H470" s="31">
        <v>2.78</v>
      </c>
      <c r="I470" s="43" t="s">
        <v>121</v>
      </c>
    </row>
    <row r="471" spans="1:12" x14ac:dyDescent="0.35">
      <c r="A471" s="44">
        <v>42840</v>
      </c>
      <c r="B471" s="32" t="s">
        <v>55</v>
      </c>
      <c r="C471" s="29" t="s">
        <v>86</v>
      </c>
      <c r="D471" s="30" t="s">
        <v>12</v>
      </c>
      <c r="E471" s="29" t="s">
        <v>87</v>
      </c>
      <c r="F471" s="30" t="s">
        <v>92</v>
      </c>
      <c r="H471" s="31">
        <v>2.52</v>
      </c>
      <c r="I471" s="43" t="s">
        <v>122</v>
      </c>
    </row>
    <row r="472" spans="1:12" x14ac:dyDescent="0.35">
      <c r="A472" s="42">
        <v>42840</v>
      </c>
      <c r="B472" s="41" t="s">
        <v>55</v>
      </c>
      <c r="C472" s="40" t="s">
        <v>63</v>
      </c>
      <c r="D472" s="39" t="s">
        <v>12</v>
      </c>
      <c r="E472" s="40" t="s">
        <v>62</v>
      </c>
      <c r="F472" s="39" t="s">
        <v>92</v>
      </c>
      <c r="G472" s="39">
        <v>0.5</v>
      </c>
      <c r="H472" s="38">
        <v>2.1800000000000002</v>
      </c>
      <c r="I472" s="37" t="s">
        <v>121</v>
      </c>
      <c r="J472" s="36">
        <v>6</v>
      </c>
      <c r="K472" s="51">
        <f>SUM(H468+H469+H471)</f>
        <v>7.75</v>
      </c>
      <c r="L472" s="34">
        <f>SUM(K472-J472)</f>
        <v>1.75</v>
      </c>
    </row>
    <row r="473" spans="1:12" x14ac:dyDescent="0.35">
      <c r="A473" s="50">
        <v>42842</v>
      </c>
      <c r="B473" s="49" t="s">
        <v>28</v>
      </c>
      <c r="C473" s="48" t="s">
        <v>40</v>
      </c>
      <c r="D473" s="47" t="s">
        <v>12</v>
      </c>
      <c r="E473" s="48" t="s">
        <v>79</v>
      </c>
      <c r="F473" s="47" t="s">
        <v>92</v>
      </c>
      <c r="G473" s="47"/>
      <c r="H473" s="46">
        <v>2.6</v>
      </c>
      <c r="I473" s="45" t="s">
        <v>121</v>
      </c>
    </row>
    <row r="474" spans="1:12" x14ac:dyDescent="0.35">
      <c r="A474" s="44">
        <v>42842</v>
      </c>
      <c r="B474" s="32" t="s">
        <v>16</v>
      </c>
      <c r="C474" s="29" t="s">
        <v>23</v>
      </c>
      <c r="D474" s="30" t="s">
        <v>12</v>
      </c>
      <c r="E474" s="29" t="s">
        <v>43</v>
      </c>
      <c r="F474" s="30" t="s">
        <v>92</v>
      </c>
      <c r="H474" s="31">
        <v>2.61</v>
      </c>
      <c r="I474" s="43" t="s">
        <v>122</v>
      </c>
    </row>
    <row r="475" spans="1:12" x14ac:dyDescent="0.35">
      <c r="A475" s="42">
        <v>42842</v>
      </c>
      <c r="B475" s="41" t="s">
        <v>31</v>
      </c>
      <c r="C475" s="40" t="s">
        <v>14</v>
      </c>
      <c r="D475" s="39" t="s">
        <v>12</v>
      </c>
      <c r="E475" s="40" t="s">
        <v>72</v>
      </c>
      <c r="F475" s="39" t="s">
        <v>93</v>
      </c>
      <c r="G475" s="39">
        <v>0</v>
      </c>
      <c r="H475" s="38">
        <v>2.83</v>
      </c>
      <c r="I475" s="37" t="s">
        <v>121</v>
      </c>
      <c r="J475" s="36">
        <v>3</v>
      </c>
      <c r="K475" s="51">
        <f>SUM(H474)</f>
        <v>2.61</v>
      </c>
      <c r="L475" s="34">
        <f>SUM(K475-J475)</f>
        <v>-0.39000000000000012</v>
      </c>
    </row>
    <row r="476" spans="1:12" x14ac:dyDescent="0.35">
      <c r="A476" s="50">
        <v>42846</v>
      </c>
      <c r="B476" s="49" t="s">
        <v>28</v>
      </c>
      <c r="C476" s="48" t="s">
        <v>79</v>
      </c>
      <c r="D476" s="47" t="s">
        <v>12</v>
      </c>
      <c r="E476" s="48" t="s">
        <v>78</v>
      </c>
      <c r="F476" s="47" t="s">
        <v>93</v>
      </c>
      <c r="G476" s="47">
        <v>0</v>
      </c>
      <c r="H476" s="46">
        <v>2.2000000000000002</v>
      </c>
      <c r="I476" s="45" t="s">
        <v>121</v>
      </c>
    </row>
    <row r="477" spans="1:12" x14ac:dyDescent="0.35">
      <c r="A477" s="44">
        <v>42847</v>
      </c>
      <c r="B477" s="32" t="s">
        <v>28</v>
      </c>
      <c r="C477" s="29" t="s">
        <v>107</v>
      </c>
      <c r="D477" s="30" t="s">
        <v>12</v>
      </c>
      <c r="E477" s="29" t="s">
        <v>46</v>
      </c>
      <c r="F477" s="30" t="s">
        <v>93</v>
      </c>
      <c r="G477" s="30">
        <v>0.5</v>
      </c>
      <c r="H477" s="31">
        <v>2.25</v>
      </c>
      <c r="I477" s="43" t="s">
        <v>121</v>
      </c>
    </row>
    <row r="478" spans="1:12" x14ac:dyDescent="0.35">
      <c r="A478" s="44">
        <v>42847</v>
      </c>
      <c r="B478" s="32" t="s">
        <v>16</v>
      </c>
      <c r="C478" s="29" t="s">
        <v>37</v>
      </c>
      <c r="D478" s="30" t="s">
        <v>12</v>
      </c>
      <c r="E478" s="29" t="s">
        <v>30</v>
      </c>
      <c r="F478" s="30" t="s">
        <v>93</v>
      </c>
      <c r="G478" s="30">
        <v>0.5</v>
      </c>
      <c r="H478" s="31">
        <v>2.33</v>
      </c>
      <c r="I478" s="43" t="s">
        <v>122</v>
      </c>
    </row>
    <row r="479" spans="1:12" x14ac:dyDescent="0.35">
      <c r="A479" s="44">
        <v>42847</v>
      </c>
      <c r="B479" s="32" t="s">
        <v>31</v>
      </c>
      <c r="C479" s="29" t="s">
        <v>99</v>
      </c>
      <c r="D479" s="30" t="s">
        <v>12</v>
      </c>
      <c r="E479" s="29" t="s">
        <v>113</v>
      </c>
      <c r="F479" s="30" t="s">
        <v>92</v>
      </c>
      <c r="G479" s="30">
        <v>0</v>
      </c>
      <c r="H479" s="31">
        <v>2.15</v>
      </c>
      <c r="I479" s="43" t="s">
        <v>121</v>
      </c>
    </row>
    <row r="480" spans="1:12" x14ac:dyDescent="0.35">
      <c r="A480" s="42">
        <v>42847</v>
      </c>
      <c r="B480" s="41" t="s">
        <v>31</v>
      </c>
      <c r="C480" s="40" t="s">
        <v>95</v>
      </c>
      <c r="D480" s="39" t="s">
        <v>12</v>
      </c>
      <c r="E480" s="40" t="s">
        <v>109</v>
      </c>
      <c r="F480" s="39" t="s">
        <v>93</v>
      </c>
      <c r="G480" s="39"/>
      <c r="H480" s="38">
        <v>2.88</v>
      </c>
      <c r="I480" s="37" t="s">
        <v>121</v>
      </c>
      <c r="J480" s="36">
        <v>5</v>
      </c>
      <c r="K480" s="51">
        <f>SUM(H478)</f>
        <v>2.33</v>
      </c>
      <c r="L480" s="34">
        <f>SUM(K480-J480)</f>
        <v>-2.67</v>
      </c>
    </row>
    <row r="481" spans="1:16" x14ac:dyDescent="0.35">
      <c r="A481" s="50">
        <v>42854</v>
      </c>
      <c r="B481" s="49" t="s">
        <v>16</v>
      </c>
      <c r="C481" s="48" t="s">
        <v>23</v>
      </c>
      <c r="D481" s="47" t="s">
        <v>12</v>
      </c>
      <c r="E481" s="48" t="s">
        <v>36</v>
      </c>
      <c r="F481" s="47" t="s">
        <v>92</v>
      </c>
      <c r="G481" s="47">
        <v>0</v>
      </c>
      <c r="H481" s="46">
        <v>2.16</v>
      </c>
      <c r="I481" s="45" t="s">
        <v>121</v>
      </c>
    </row>
    <row r="482" spans="1:16" x14ac:dyDescent="0.35">
      <c r="A482" s="44">
        <v>42854</v>
      </c>
      <c r="B482" s="32" t="s">
        <v>16</v>
      </c>
      <c r="C482" s="29" t="s">
        <v>18</v>
      </c>
      <c r="D482" s="30" t="s">
        <v>12</v>
      </c>
      <c r="E482" s="29" t="s">
        <v>67</v>
      </c>
      <c r="F482" s="30" t="s">
        <v>92</v>
      </c>
      <c r="G482" s="30">
        <v>0</v>
      </c>
      <c r="H482" s="31">
        <v>2.27</v>
      </c>
      <c r="I482" s="43" t="s">
        <v>27</v>
      </c>
    </row>
    <row r="483" spans="1:16" x14ac:dyDescent="0.35">
      <c r="A483" s="44">
        <v>42854</v>
      </c>
      <c r="B483" s="32" t="s">
        <v>16</v>
      </c>
      <c r="C483" s="29" t="s">
        <v>50</v>
      </c>
      <c r="D483" s="30" t="s">
        <v>12</v>
      </c>
      <c r="E483" s="29" t="s">
        <v>37</v>
      </c>
      <c r="F483" s="30" t="s">
        <v>92</v>
      </c>
      <c r="G483" s="30">
        <v>0</v>
      </c>
      <c r="H483" s="31">
        <v>2.57</v>
      </c>
      <c r="I483" s="43" t="s">
        <v>121</v>
      </c>
    </row>
    <row r="484" spans="1:16" x14ac:dyDescent="0.35">
      <c r="A484" s="42">
        <v>42855</v>
      </c>
      <c r="B484" s="41" t="s">
        <v>55</v>
      </c>
      <c r="C484" s="40" t="s">
        <v>54</v>
      </c>
      <c r="D484" s="39" t="s">
        <v>12</v>
      </c>
      <c r="E484" s="40" t="s">
        <v>77</v>
      </c>
      <c r="F484" s="39" t="s">
        <v>92</v>
      </c>
      <c r="G484" s="39">
        <v>0</v>
      </c>
      <c r="H484" s="38">
        <v>2.74</v>
      </c>
      <c r="I484" s="37" t="s">
        <v>121</v>
      </c>
      <c r="J484" s="36">
        <v>4</v>
      </c>
      <c r="K484" s="35">
        <v>1</v>
      </c>
      <c r="L484" s="34">
        <f>SUM(K484-J484)</f>
        <v>-3</v>
      </c>
      <c r="N484" s="30">
        <v>227</v>
      </c>
      <c r="O484" s="30">
        <v>92</v>
      </c>
      <c r="P484" s="30">
        <v>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4"/>
  <sheetViews>
    <sheetView workbookViewId="0">
      <selection activeCell="H186" sqref="H186"/>
    </sheetView>
  </sheetViews>
  <sheetFormatPr defaultRowHeight="14.5" x14ac:dyDescent="0.35"/>
  <cols>
    <col min="1" max="1" width="3.7265625" style="4" customWidth="1"/>
    <col min="2" max="2" width="10.7265625" style="7" customWidth="1"/>
    <col min="3" max="3" width="8.54296875" style="4" customWidth="1"/>
    <col min="4" max="4" width="13.7265625" style="6" customWidth="1"/>
    <col min="5" max="5" width="1.7265625" style="4" customWidth="1"/>
    <col min="6" max="6" width="13.7265625" style="6" customWidth="1"/>
    <col min="7" max="9" width="5.7265625" style="4" customWidth="1"/>
    <col min="10" max="10" width="5.7265625" style="5" customWidth="1"/>
    <col min="11" max="12" width="5.7265625" style="4" customWidth="1"/>
    <col min="13" max="13" width="5.7265625" style="15" customWidth="1"/>
    <col min="14" max="14" width="5.7265625" style="5" customWidth="1"/>
    <col min="15" max="15" width="9.1796875" style="6"/>
  </cols>
  <sheetData>
    <row r="1" spans="1:19" s="4" customFormat="1" ht="29" x14ac:dyDescent="0.35">
      <c r="A1" s="9" t="s">
        <v>10</v>
      </c>
      <c r="B1" s="10" t="s">
        <v>0</v>
      </c>
      <c r="C1" s="11" t="s">
        <v>1</v>
      </c>
      <c r="D1" s="11" t="s">
        <v>2</v>
      </c>
      <c r="E1" s="11"/>
      <c r="F1" s="11" t="s">
        <v>3</v>
      </c>
      <c r="G1" s="12" t="s">
        <v>34</v>
      </c>
      <c r="H1" s="12" t="s">
        <v>11</v>
      </c>
      <c r="I1" s="19" t="s">
        <v>8</v>
      </c>
      <c r="J1" s="13" t="s">
        <v>5</v>
      </c>
      <c r="K1" s="12" t="s">
        <v>4</v>
      </c>
      <c r="L1" s="12" t="s">
        <v>6</v>
      </c>
      <c r="M1" s="14" t="s">
        <v>7</v>
      </c>
      <c r="N1" s="18" t="s">
        <v>9</v>
      </c>
      <c r="O1" s="6"/>
      <c r="P1" s="2"/>
      <c r="Q1" s="1"/>
      <c r="R1" s="3"/>
      <c r="S1" s="1"/>
    </row>
    <row r="2" spans="1:19" x14ac:dyDescent="0.35">
      <c r="A2" s="4">
        <f t="shared" ref="A2:A65" si="0">ROW()-1</f>
        <v>1</v>
      </c>
      <c r="B2" s="7">
        <v>42643</v>
      </c>
      <c r="C2" s="4" t="s">
        <v>28</v>
      </c>
      <c r="D2" s="6" t="s">
        <v>40</v>
      </c>
      <c r="E2" s="4" t="s">
        <v>12</v>
      </c>
      <c r="F2" s="6" t="s">
        <v>29</v>
      </c>
      <c r="G2" s="4" t="s">
        <v>92</v>
      </c>
      <c r="H2" s="4">
        <v>0</v>
      </c>
      <c r="I2" s="4">
        <v>2.54</v>
      </c>
      <c r="J2" s="5">
        <v>1.934286314230159</v>
      </c>
      <c r="K2" s="4">
        <v>1</v>
      </c>
      <c r="L2" s="4">
        <f t="shared" ref="L2:L6" si="1">IF(K2=1,I2-1,IF(K2=0,-1,0))</f>
        <v>1.54</v>
      </c>
      <c r="M2" s="15">
        <f>SUM(L2)</f>
        <v>1.54</v>
      </c>
      <c r="N2" s="16">
        <f t="shared" ref="N2:N10" si="2">SUM(M2/A2)</f>
        <v>1.54</v>
      </c>
    </row>
    <row r="3" spans="1:19" x14ac:dyDescent="0.35">
      <c r="A3" s="4">
        <f t="shared" si="0"/>
        <v>2</v>
      </c>
      <c r="B3" s="7">
        <v>42643</v>
      </c>
      <c r="C3" s="4" t="s">
        <v>16</v>
      </c>
      <c r="D3" s="6" t="s">
        <v>26</v>
      </c>
      <c r="E3" s="4" t="s">
        <v>12</v>
      </c>
      <c r="F3" s="6" t="s">
        <v>30</v>
      </c>
      <c r="G3" s="4" t="s">
        <v>93</v>
      </c>
      <c r="H3" s="4">
        <v>0</v>
      </c>
      <c r="I3" s="4">
        <v>3.03</v>
      </c>
      <c r="J3" s="5">
        <v>2.1963141613641248</v>
      </c>
      <c r="K3" s="4">
        <v>1</v>
      </c>
      <c r="L3" s="4">
        <f t="shared" si="1"/>
        <v>2.0299999999999998</v>
      </c>
      <c r="M3" s="15">
        <f t="shared" ref="M3:M10" si="3">SUM(M2+L3)</f>
        <v>3.57</v>
      </c>
      <c r="N3" s="17">
        <f t="shared" si="2"/>
        <v>1.7849999999999999</v>
      </c>
    </row>
    <row r="4" spans="1:19" x14ac:dyDescent="0.35">
      <c r="A4" s="4">
        <f t="shared" si="0"/>
        <v>3</v>
      </c>
      <c r="B4" s="7">
        <v>42643</v>
      </c>
      <c r="C4" s="4" t="s">
        <v>16</v>
      </c>
      <c r="D4" s="6" t="s">
        <v>24</v>
      </c>
      <c r="E4" s="4" t="s">
        <v>12</v>
      </c>
      <c r="F4" s="6" t="s">
        <v>41</v>
      </c>
      <c r="G4" s="4" t="s">
        <v>93</v>
      </c>
      <c r="I4" s="4">
        <v>2.65</v>
      </c>
      <c r="J4" s="5">
        <v>2.6082909016771438</v>
      </c>
      <c r="K4" s="4">
        <v>1</v>
      </c>
      <c r="L4" s="4">
        <f t="shared" si="1"/>
        <v>1.65</v>
      </c>
      <c r="M4" s="15">
        <f t="shared" si="3"/>
        <v>5.22</v>
      </c>
      <c r="N4" s="17">
        <f t="shared" si="2"/>
        <v>1.74</v>
      </c>
    </row>
    <row r="5" spans="1:19" x14ac:dyDescent="0.35">
      <c r="A5" s="4">
        <f t="shared" si="0"/>
        <v>4</v>
      </c>
      <c r="B5" s="7">
        <v>42643</v>
      </c>
      <c r="C5" s="4" t="s">
        <v>16</v>
      </c>
      <c r="D5" s="6" t="s">
        <v>17</v>
      </c>
      <c r="E5" s="4" t="s">
        <v>12</v>
      </c>
      <c r="F5" s="6" t="s">
        <v>38</v>
      </c>
      <c r="G5" s="4" t="s">
        <v>93</v>
      </c>
      <c r="H5" s="4">
        <v>0</v>
      </c>
      <c r="I5" s="4">
        <v>2.7</v>
      </c>
      <c r="J5" s="5">
        <v>2.4388137744171812</v>
      </c>
      <c r="K5" s="4">
        <v>1</v>
      </c>
      <c r="L5" s="4">
        <f t="shared" si="1"/>
        <v>1.7000000000000002</v>
      </c>
      <c r="M5" s="15">
        <f t="shared" si="3"/>
        <v>6.92</v>
      </c>
      <c r="N5" s="17">
        <f t="shared" si="2"/>
        <v>1.73</v>
      </c>
    </row>
    <row r="6" spans="1:19" x14ac:dyDescent="0.35">
      <c r="A6" s="4">
        <f t="shared" si="0"/>
        <v>5</v>
      </c>
      <c r="B6" s="7">
        <v>42643</v>
      </c>
      <c r="C6" s="4" t="s">
        <v>16</v>
      </c>
      <c r="D6" s="6" t="s">
        <v>42</v>
      </c>
      <c r="E6" s="4" t="s">
        <v>12</v>
      </c>
      <c r="F6" s="6" t="s">
        <v>25</v>
      </c>
      <c r="G6" s="4" t="s">
        <v>92</v>
      </c>
      <c r="H6" s="4">
        <v>0</v>
      </c>
      <c r="I6" s="4">
        <v>2.35</v>
      </c>
      <c r="J6" s="5">
        <v>2.2901826982512632</v>
      </c>
      <c r="K6" s="4" t="s">
        <v>27</v>
      </c>
      <c r="L6" s="4">
        <f t="shared" si="1"/>
        <v>0</v>
      </c>
      <c r="M6" s="15">
        <f t="shared" si="3"/>
        <v>6.92</v>
      </c>
      <c r="N6" s="17">
        <f t="shared" si="2"/>
        <v>1.3839999999999999</v>
      </c>
    </row>
    <row r="7" spans="1:19" x14ac:dyDescent="0.35">
      <c r="A7" s="4">
        <f t="shared" si="0"/>
        <v>6</v>
      </c>
      <c r="B7" s="7">
        <v>42651</v>
      </c>
      <c r="C7" s="4" t="s">
        <v>16</v>
      </c>
      <c r="D7" s="6" t="s">
        <v>43</v>
      </c>
      <c r="E7" s="4" t="s">
        <v>12</v>
      </c>
      <c r="F7" s="6" t="s">
        <v>26</v>
      </c>
      <c r="G7" s="4" t="s">
        <v>92</v>
      </c>
      <c r="H7" s="4">
        <v>0</v>
      </c>
      <c r="I7" s="4">
        <v>2.2599999999999998</v>
      </c>
      <c r="J7" s="5">
        <v>2.1081576929331018</v>
      </c>
      <c r="K7" s="4">
        <v>0</v>
      </c>
      <c r="L7" s="4">
        <f>IF(K7=1,I7-1,IF(K7=0,-1,0))</f>
        <v>-1</v>
      </c>
      <c r="M7" s="15">
        <f t="shared" si="3"/>
        <v>5.92</v>
      </c>
      <c r="N7" s="17">
        <f t="shared" si="2"/>
        <v>0.98666666666666669</v>
      </c>
    </row>
    <row r="8" spans="1:19" x14ac:dyDescent="0.35">
      <c r="A8" s="4">
        <f t="shared" si="0"/>
        <v>7</v>
      </c>
      <c r="B8" s="7">
        <v>42651</v>
      </c>
      <c r="C8" s="4" t="s">
        <v>31</v>
      </c>
      <c r="D8" s="6" t="s">
        <v>44</v>
      </c>
      <c r="E8" s="4" t="s">
        <v>12</v>
      </c>
      <c r="F8" s="6" t="s">
        <v>21</v>
      </c>
      <c r="G8" s="4" t="s">
        <v>93</v>
      </c>
      <c r="H8" s="4">
        <v>0</v>
      </c>
      <c r="I8" s="4">
        <v>2.87</v>
      </c>
      <c r="J8" s="5">
        <v>2.7545873450327707</v>
      </c>
      <c r="K8" s="4" t="s">
        <v>27</v>
      </c>
      <c r="L8" s="4">
        <f>IF(K8=1,I8-1,IF(K8=0,-1,0))</f>
        <v>0</v>
      </c>
      <c r="M8" s="15">
        <f t="shared" si="3"/>
        <v>5.92</v>
      </c>
      <c r="N8" s="17">
        <f t="shared" si="2"/>
        <v>0.84571428571428575</v>
      </c>
    </row>
    <row r="9" spans="1:19" x14ac:dyDescent="0.35">
      <c r="A9" s="4">
        <f t="shared" si="0"/>
        <v>8</v>
      </c>
      <c r="B9" s="7">
        <v>42651</v>
      </c>
      <c r="C9" s="4" t="s">
        <v>31</v>
      </c>
      <c r="D9" s="6" t="s">
        <v>13</v>
      </c>
      <c r="E9" s="4" t="s">
        <v>12</v>
      </c>
      <c r="F9" s="6" t="s">
        <v>32</v>
      </c>
      <c r="G9" s="4" t="s">
        <v>93</v>
      </c>
      <c r="H9" s="4">
        <v>0.5</v>
      </c>
      <c r="I9" s="4">
        <v>2.48</v>
      </c>
      <c r="J9" s="5">
        <v>2.2850000000000001</v>
      </c>
      <c r="K9" s="4">
        <v>0</v>
      </c>
      <c r="L9" s="4">
        <f>IF(K9=1,I9-1,IF(K9=0,-1,0))</f>
        <v>-1</v>
      </c>
      <c r="M9" s="15">
        <f t="shared" si="3"/>
        <v>4.92</v>
      </c>
      <c r="N9" s="17">
        <f t="shared" si="2"/>
        <v>0.61499999999999999</v>
      </c>
    </row>
    <row r="10" spans="1:19" x14ac:dyDescent="0.35">
      <c r="A10" s="4">
        <f t="shared" si="0"/>
        <v>9</v>
      </c>
      <c r="B10" s="7">
        <v>42654</v>
      </c>
      <c r="C10" s="4" t="s">
        <v>31</v>
      </c>
      <c r="D10" s="6" t="s">
        <v>22</v>
      </c>
      <c r="E10" s="4" t="s">
        <v>12</v>
      </c>
      <c r="F10" s="6" t="s">
        <v>45</v>
      </c>
      <c r="G10" s="4" t="s">
        <v>93</v>
      </c>
      <c r="H10" s="4">
        <v>0.5</v>
      </c>
      <c r="I10" s="4">
        <v>2.37</v>
      </c>
      <c r="J10" s="5">
        <v>2.2522953934807952</v>
      </c>
      <c r="K10" s="4">
        <v>1</v>
      </c>
      <c r="L10" s="4">
        <f>IF(K10=1,I10-1,IF(K10=0,-1,0))</f>
        <v>1.37</v>
      </c>
      <c r="M10" s="15">
        <f t="shared" si="3"/>
        <v>6.29</v>
      </c>
      <c r="N10" s="17">
        <f t="shared" si="2"/>
        <v>0.69888888888888889</v>
      </c>
    </row>
    <row r="11" spans="1:19" x14ac:dyDescent="0.35">
      <c r="A11" s="4">
        <f t="shared" si="0"/>
        <v>10</v>
      </c>
      <c r="B11" s="7">
        <v>42658</v>
      </c>
      <c r="C11" s="4" t="s">
        <v>28</v>
      </c>
      <c r="D11" s="6" t="s">
        <v>46</v>
      </c>
      <c r="E11" s="4" t="s">
        <v>12</v>
      </c>
      <c r="F11" s="6" t="s">
        <v>33</v>
      </c>
      <c r="G11" s="4" t="s">
        <v>92</v>
      </c>
      <c r="I11" s="4">
        <v>2.8</v>
      </c>
      <c r="J11" s="5">
        <v>2.4897190987532536</v>
      </c>
      <c r="K11" s="4">
        <v>0</v>
      </c>
      <c r="L11" s="4">
        <f t="shared" ref="L11:L15" si="4">IF(K11=1,I11-1,IF(K11=0,-1,0))</f>
        <v>-1</v>
      </c>
      <c r="M11" s="15">
        <f t="shared" ref="M11:M15" si="5">SUM(M10+L11)</f>
        <v>5.29</v>
      </c>
      <c r="N11" s="5">
        <f t="shared" ref="N11:N15" si="6">SUM(M11/A11)</f>
        <v>0.52900000000000003</v>
      </c>
    </row>
    <row r="12" spans="1:19" x14ac:dyDescent="0.35">
      <c r="A12" s="4">
        <f t="shared" si="0"/>
        <v>11</v>
      </c>
      <c r="B12" s="7">
        <v>42658</v>
      </c>
      <c r="C12" s="4" t="s">
        <v>28</v>
      </c>
      <c r="D12" s="6" t="s">
        <v>29</v>
      </c>
      <c r="E12" s="4" t="s">
        <v>12</v>
      </c>
      <c r="F12" s="6" t="s">
        <v>47</v>
      </c>
      <c r="G12" s="4" t="s">
        <v>93</v>
      </c>
      <c r="H12" s="4">
        <v>0</v>
      </c>
      <c r="I12" s="4">
        <v>3.04</v>
      </c>
      <c r="J12" s="5">
        <v>2.931353288830941</v>
      </c>
      <c r="K12" s="4" t="s">
        <v>27</v>
      </c>
      <c r="L12" s="4">
        <f t="shared" si="4"/>
        <v>0</v>
      </c>
      <c r="M12" s="15">
        <f t="shared" si="5"/>
        <v>5.29</v>
      </c>
      <c r="N12" s="5">
        <f t="shared" si="6"/>
        <v>0.4809090909090909</v>
      </c>
    </row>
    <row r="13" spans="1:19" x14ac:dyDescent="0.35">
      <c r="A13" s="4">
        <f t="shared" si="0"/>
        <v>12</v>
      </c>
      <c r="B13" s="7">
        <v>42658</v>
      </c>
      <c r="C13" s="4" t="s">
        <v>16</v>
      </c>
      <c r="D13" s="6" t="s">
        <v>41</v>
      </c>
      <c r="E13" s="4" t="s">
        <v>12</v>
      </c>
      <c r="F13" s="6" t="s">
        <v>36</v>
      </c>
      <c r="G13" s="4" t="s">
        <v>92</v>
      </c>
      <c r="I13" s="4">
        <v>2.1800000000000002</v>
      </c>
      <c r="J13" s="5">
        <v>2.0106890768856704</v>
      </c>
      <c r="K13" s="4">
        <v>1</v>
      </c>
      <c r="L13" s="4">
        <f t="shared" si="4"/>
        <v>1.1800000000000002</v>
      </c>
      <c r="M13" s="15">
        <f t="shared" si="5"/>
        <v>6.4700000000000006</v>
      </c>
      <c r="N13" s="5">
        <f t="shared" si="6"/>
        <v>0.53916666666666668</v>
      </c>
    </row>
    <row r="14" spans="1:19" x14ac:dyDescent="0.35">
      <c r="A14" s="4">
        <f t="shared" si="0"/>
        <v>13</v>
      </c>
      <c r="B14" s="7">
        <v>42658</v>
      </c>
      <c r="C14" s="4" t="s">
        <v>16</v>
      </c>
      <c r="D14" s="6" t="s">
        <v>23</v>
      </c>
      <c r="E14" s="4" t="s">
        <v>12</v>
      </c>
      <c r="F14" s="6" t="s">
        <v>20</v>
      </c>
      <c r="G14" s="4" t="s">
        <v>92</v>
      </c>
      <c r="I14" s="4">
        <v>2.15</v>
      </c>
      <c r="J14" s="5">
        <v>2.14</v>
      </c>
      <c r="K14" s="4">
        <v>1</v>
      </c>
      <c r="L14" s="4">
        <f t="shared" si="4"/>
        <v>1.1499999999999999</v>
      </c>
      <c r="M14" s="15">
        <f t="shared" si="5"/>
        <v>7.620000000000001</v>
      </c>
      <c r="N14" s="5">
        <f t="shared" si="6"/>
        <v>0.58615384615384625</v>
      </c>
    </row>
    <row r="15" spans="1:19" x14ac:dyDescent="0.35">
      <c r="A15" s="4">
        <f t="shared" si="0"/>
        <v>14</v>
      </c>
      <c r="B15" s="7">
        <v>42658</v>
      </c>
      <c r="C15" s="4" t="s">
        <v>31</v>
      </c>
      <c r="D15" s="6" t="s">
        <v>22</v>
      </c>
      <c r="E15" s="4" t="s">
        <v>12</v>
      </c>
      <c r="F15" s="6" t="s">
        <v>48</v>
      </c>
      <c r="G15" s="4" t="s">
        <v>93</v>
      </c>
      <c r="H15" s="4">
        <v>0</v>
      </c>
      <c r="I15" s="4">
        <v>2.4500000000000002</v>
      </c>
      <c r="J15" s="5">
        <v>2.4281197984365046</v>
      </c>
      <c r="K15" s="4" t="s">
        <v>27</v>
      </c>
      <c r="L15" s="4">
        <f t="shared" si="4"/>
        <v>0</v>
      </c>
      <c r="M15" s="15">
        <f t="shared" si="5"/>
        <v>7.620000000000001</v>
      </c>
      <c r="N15" s="5">
        <f t="shared" si="6"/>
        <v>0.54428571428571437</v>
      </c>
    </row>
    <row r="16" spans="1:19" x14ac:dyDescent="0.35">
      <c r="A16" s="4">
        <f t="shared" si="0"/>
        <v>15</v>
      </c>
      <c r="B16" s="7">
        <v>42661</v>
      </c>
      <c r="C16" s="4" t="s">
        <v>16</v>
      </c>
      <c r="D16" s="6" t="s">
        <v>36</v>
      </c>
      <c r="E16" s="4" t="s">
        <v>12</v>
      </c>
      <c r="F16" s="6" t="s">
        <v>50</v>
      </c>
      <c r="G16" s="4" t="s">
        <v>93</v>
      </c>
      <c r="H16" s="4">
        <v>0</v>
      </c>
      <c r="I16" s="4">
        <v>2.61</v>
      </c>
      <c r="J16" s="5">
        <v>2.4180734327952544</v>
      </c>
      <c r="K16" s="4" t="s">
        <v>27</v>
      </c>
      <c r="L16" s="4">
        <f t="shared" ref="L16" si="7">IF(K16=1,I16-1,IF(K16=0,-1,0))</f>
        <v>0</v>
      </c>
      <c r="M16" s="15">
        <f t="shared" ref="M16" si="8">SUM(M15+L16)</f>
        <v>7.620000000000001</v>
      </c>
      <c r="N16" s="5">
        <f t="shared" ref="N16" si="9">SUM(M16/A16)</f>
        <v>0.50800000000000012</v>
      </c>
    </row>
    <row r="17" spans="1:14" x14ac:dyDescent="0.35">
      <c r="A17" s="4">
        <f t="shared" si="0"/>
        <v>16</v>
      </c>
      <c r="B17" s="7">
        <v>42665</v>
      </c>
      <c r="C17" s="4" t="s">
        <v>55</v>
      </c>
      <c r="D17" s="6" t="s">
        <v>53</v>
      </c>
      <c r="E17" s="4" t="s">
        <v>12</v>
      </c>
      <c r="F17" s="6" t="s">
        <v>54</v>
      </c>
      <c r="G17" s="4" t="s">
        <v>92</v>
      </c>
      <c r="H17" s="4">
        <v>0.5</v>
      </c>
      <c r="I17" s="4">
        <v>2.39</v>
      </c>
      <c r="J17" s="5">
        <v>1.9387013030095237</v>
      </c>
      <c r="K17" s="4">
        <v>1</v>
      </c>
      <c r="L17" s="4">
        <f t="shared" ref="L17:L25" si="10">IF(K17=1,I17-1,IF(K17=0,-1,0))</f>
        <v>1.3900000000000001</v>
      </c>
      <c r="M17" s="15">
        <f t="shared" ref="M17:M25" si="11">SUM(M16+L17)</f>
        <v>9.0100000000000016</v>
      </c>
      <c r="N17" s="5">
        <f t="shared" ref="N17:N25" si="12">SUM(M17/A17)</f>
        <v>0.5631250000000001</v>
      </c>
    </row>
    <row r="18" spans="1:14" x14ac:dyDescent="0.35">
      <c r="A18" s="4">
        <f t="shared" si="0"/>
        <v>17</v>
      </c>
      <c r="B18" s="7">
        <v>42665</v>
      </c>
      <c r="C18" s="4" t="s">
        <v>55</v>
      </c>
      <c r="D18" s="6" t="s">
        <v>60</v>
      </c>
      <c r="E18" s="4" t="s">
        <v>12</v>
      </c>
      <c r="F18" s="6" t="s">
        <v>61</v>
      </c>
      <c r="G18" s="4" t="s">
        <v>93</v>
      </c>
      <c r="H18" s="4">
        <v>1.5</v>
      </c>
      <c r="I18" s="4">
        <v>2.0699999999999998</v>
      </c>
      <c r="J18" s="5">
        <v>2.0699999999999998</v>
      </c>
      <c r="K18" s="4">
        <v>1</v>
      </c>
      <c r="L18" s="4">
        <f t="shared" si="10"/>
        <v>1.0699999999999998</v>
      </c>
      <c r="M18" s="15">
        <f t="shared" si="11"/>
        <v>10.080000000000002</v>
      </c>
      <c r="N18" s="5">
        <f t="shared" si="12"/>
        <v>0.5929411764705883</v>
      </c>
    </row>
    <row r="19" spans="1:14" x14ac:dyDescent="0.35">
      <c r="A19" s="4">
        <f t="shared" si="0"/>
        <v>18</v>
      </c>
      <c r="B19" s="7">
        <v>42665</v>
      </c>
      <c r="C19" s="4" t="s">
        <v>28</v>
      </c>
      <c r="D19" s="6" t="s">
        <v>64</v>
      </c>
      <c r="E19" s="4" t="s">
        <v>12</v>
      </c>
      <c r="F19" s="6" t="s">
        <v>65</v>
      </c>
      <c r="G19" s="4" t="s">
        <v>92</v>
      </c>
      <c r="H19" s="4">
        <v>0</v>
      </c>
      <c r="I19" s="4">
        <v>2.5499999999999998</v>
      </c>
      <c r="J19" s="5">
        <v>2.3701237131182773</v>
      </c>
      <c r="K19" s="4">
        <v>0</v>
      </c>
      <c r="L19" s="4">
        <f t="shared" si="10"/>
        <v>-1</v>
      </c>
      <c r="M19" s="15">
        <f t="shared" si="11"/>
        <v>9.0800000000000018</v>
      </c>
      <c r="N19" s="5">
        <f t="shared" si="12"/>
        <v>0.50444444444444458</v>
      </c>
    </row>
    <row r="20" spans="1:14" x14ac:dyDescent="0.35">
      <c r="A20" s="4">
        <f t="shared" si="0"/>
        <v>19</v>
      </c>
      <c r="B20" s="7">
        <v>42665</v>
      </c>
      <c r="C20" s="4" t="s">
        <v>16</v>
      </c>
      <c r="D20" s="6" t="s">
        <v>66</v>
      </c>
      <c r="E20" s="4" t="s">
        <v>12</v>
      </c>
      <c r="F20" s="6" t="s">
        <v>25</v>
      </c>
      <c r="G20" s="4" t="s">
        <v>92</v>
      </c>
      <c r="I20" s="4">
        <v>2.77</v>
      </c>
      <c r="J20" s="5">
        <v>2.69</v>
      </c>
      <c r="K20" s="4">
        <v>0</v>
      </c>
      <c r="L20" s="4">
        <f t="shared" si="10"/>
        <v>-1</v>
      </c>
      <c r="M20" s="15">
        <f t="shared" si="11"/>
        <v>8.0800000000000018</v>
      </c>
      <c r="N20" s="5">
        <f t="shared" si="12"/>
        <v>0.42526315789473695</v>
      </c>
    </row>
    <row r="21" spans="1:14" x14ac:dyDescent="0.35">
      <c r="A21" s="4">
        <f t="shared" si="0"/>
        <v>20</v>
      </c>
      <c r="B21" s="7">
        <v>42665</v>
      </c>
      <c r="C21" s="4" t="s">
        <v>16</v>
      </c>
      <c r="D21" s="6" t="s">
        <v>20</v>
      </c>
      <c r="E21" s="4" t="s">
        <v>12</v>
      </c>
      <c r="F21" s="6" t="s">
        <v>18</v>
      </c>
      <c r="G21" s="4" t="s">
        <v>93</v>
      </c>
      <c r="I21" s="4">
        <v>2.67</v>
      </c>
      <c r="J21" s="5">
        <v>2.489350087162137</v>
      </c>
      <c r="K21" s="4">
        <v>1</v>
      </c>
      <c r="L21" s="4">
        <f t="shared" si="10"/>
        <v>1.67</v>
      </c>
      <c r="M21" s="15">
        <f t="shared" si="11"/>
        <v>9.7500000000000018</v>
      </c>
      <c r="N21" s="5">
        <f t="shared" si="12"/>
        <v>0.4875000000000001</v>
      </c>
    </row>
    <row r="22" spans="1:14" x14ac:dyDescent="0.35">
      <c r="A22" s="4">
        <f t="shared" si="0"/>
        <v>21</v>
      </c>
      <c r="B22" s="7">
        <v>42665</v>
      </c>
      <c r="C22" s="4" t="s">
        <v>31</v>
      </c>
      <c r="D22" s="6" t="s">
        <v>69</v>
      </c>
      <c r="E22" s="4" t="s">
        <v>12</v>
      </c>
      <c r="F22" s="6" t="s">
        <v>70</v>
      </c>
      <c r="G22" s="4" t="s">
        <v>93</v>
      </c>
      <c r="I22" s="4">
        <v>2.31</v>
      </c>
      <c r="J22" s="5">
        <v>2.2113706354212681</v>
      </c>
      <c r="K22" s="4">
        <v>0</v>
      </c>
      <c r="L22" s="4">
        <f t="shared" si="10"/>
        <v>-1</v>
      </c>
      <c r="M22" s="15">
        <f t="shared" si="11"/>
        <v>8.7500000000000018</v>
      </c>
      <c r="N22" s="5">
        <f t="shared" si="12"/>
        <v>0.41666666666666674</v>
      </c>
    </row>
    <row r="23" spans="1:14" x14ac:dyDescent="0.35">
      <c r="A23" s="4">
        <f t="shared" si="0"/>
        <v>22</v>
      </c>
      <c r="B23" s="7">
        <v>42665</v>
      </c>
      <c r="C23" s="4" t="s">
        <v>31</v>
      </c>
      <c r="D23" s="6" t="s">
        <v>71</v>
      </c>
      <c r="E23" s="4" t="s">
        <v>12</v>
      </c>
      <c r="F23" s="6" t="s">
        <v>21</v>
      </c>
      <c r="G23" s="4" t="s">
        <v>93</v>
      </c>
      <c r="H23" s="4">
        <v>0</v>
      </c>
      <c r="I23" s="4">
        <v>2.65</v>
      </c>
      <c r="J23" s="5">
        <v>2.459927945616704</v>
      </c>
      <c r="K23" s="4">
        <v>1</v>
      </c>
      <c r="L23" s="4">
        <f t="shared" si="10"/>
        <v>1.65</v>
      </c>
      <c r="M23" s="15">
        <f t="shared" si="11"/>
        <v>10.400000000000002</v>
      </c>
      <c r="N23" s="5">
        <f t="shared" si="12"/>
        <v>0.47272727272727283</v>
      </c>
    </row>
    <row r="24" spans="1:14" x14ac:dyDescent="0.35">
      <c r="A24" s="4">
        <f t="shared" si="0"/>
        <v>23</v>
      </c>
      <c r="B24" s="7">
        <v>42665</v>
      </c>
      <c r="C24" s="4" t="s">
        <v>31</v>
      </c>
      <c r="D24" s="6" t="s">
        <v>72</v>
      </c>
      <c r="E24" s="4" t="s">
        <v>12</v>
      </c>
      <c r="F24" s="6" t="s">
        <v>14</v>
      </c>
      <c r="G24" s="4" t="s">
        <v>93</v>
      </c>
      <c r="H24" s="4">
        <v>0</v>
      </c>
      <c r="I24" s="4">
        <v>2.78</v>
      </c>
      <c r="J24" s="4">
        <v>2.29</v>
      </c>
      <c r="K24" s="4">
        <v>1</v>
      </c>
      <c r="L24" s="4">
        <f t="shared" si="10"/>
        <v>1.7799999999999998</v>
      </c>
      <c r="M24" s="15">
        <f t="shared" si="11"/>
        <v>12.180000000000001</v>
      </c>
      <c r="N24" s="5">
        <f t="shared" si="12"/>
        <v>0.52956521739130447</v>
      </c>
    </row>
    <row r="25" spans="1:14" x14ac:dyDescent="0.35">
      <c r="A25" s="4">
        <f t="shared" si="0"/>
        <v>24</v>
      </c>
      <c r="B25" s="7">
        <v>42666</v>
      </c>
      <c r="C25" s="4" t="s">
        <v>55</v>
      </c>
      <c r="D25" s="6" t="s">
        <v>62</v>
      </c>
      <c r="E25" s="4" t="s">
        <v>12</v>
      </c>
      <c r="F25" s="6" t="s">
        <v>63</v>
      </c>
      <c r="G25" s="4" t="s">
        <v>93</v>
      </c>
      <c r="H25" s="4">
        <v>1</v>
      </c>
      <c r="I25" s="4">
        <v>2.15</v>
      </c>
      <c r="J25" s="5">
        <v>1.9879419966105973</v>
      </c>
      <c r="K25" s="4">
        <v>1</v>
      </c>
      <c r="L25" s="4">
        <f t="shared" si="10"/>
        <v>1.1499999999999999</v>
      </c>
      <c r="M25" s="15">
        <f t="shared" si="11"/>
        <v>13.330000000000002</v>
      </c>
      <c r="N25" s="5">
        <f t="shared" si="12"/>
        <v>0.55541666666666678</v>
      </c>
    </row>
    <row r="26" spans="1:14" x14ac:dyDescent="0.35">
      <c r="A26" s="4">
        <f t="shared" si="0"/>
        <v>25</v>
      </c>
      <c r="B26" s="7">
        <v>42672</v>
      </c>
      <c r="C26" s="4" t="s">
        <v>55</v>
      </c>
      <c r="D26" s="6" t="s">
        <v>59</v>
      </c>
      <c r="E26" s="4" t="s">
        <v>12</v>
      </c>
      <c r="F26" s="6" t="s">
        <v>75</v>
      </c>
      <c r="G26" s="4" t="s">
        <v>92</v>
      </c>
      <c r="H26" s="4">
        <v>1</v>
      </c>
      <c r="I26" s="4">
        <v>2.36</v>
      </c>
      <c r="J26" s="5">
        <v>2.2799999999999998</v>
      </c>
      <c r="K26" s="4">
        <v>0</v>
      </c>
      <c r="L26" s="4">
        <f t="shared" ref="L26:L58" si="13">IF(K26=1,I26-1,IF(K26=0,-1,0))</f>
        <v>-1</v>
      </c>
      <c r="M26" s="15">
        <f t="shared" ref="M26:M34" si="14">SUM(M25+L26)</f>
        <v>12.330000000000002</v>
      </c>
      <c r="N26" s="5">
        <f t="shared" ref="N26:N34" si="15">SUM(M26/A26)</f>
        <v>0.49320000000000008</v>
      </c>
    </row>
    <row r="27" spans="1:14" x14ac:dyDescent="0.35">
      <c r="A27" s="4">
        <f t="shared" si="0"/>
        <v>26</v>
      </c>
      <c r="B27" s="7">
        <v>42672</v>
      </c>
      <c r="C27" s="4" t="s">
        <v>55</v>
      </c>
      <c r="D27" s="6" t="s">
        <v>76</v>
      </c>
      <c r="E27" s="4" t="s">
        <v>12</v>
      </c>
      <c r="F27" s="6" t="s">
        <v>53</v>
      </c>
      <c r="G27" s="4" t="s">
        <v>93</v>
      </c>
      <c r="H27" s="4">
        <v>1.5</v>
      </c>
      <c r="I27" s="4">
        <v>2.38</v>
      </c>
      <c r="J27" s="5">
        <v>1.6146253870513043</v>
      </c>
      <c r="K27" s="4">
        <v>1</v>
      </c>
      <c r="L27" s="4">
        <f t="shared" si="13"/>
        <v>1.38</v>
      </c>
      <c r="M27" s="15">
        <f t="shared" si="14"/>
        <v>13.71</v>
      </c>
      <c r="N27" s="5">
        <f t="shared" si="15"/>
        <v>0.52730769230769237</v>
      </c>
    </row>
    <row r="28" spans="1:14" x14ac:dyDescent="0.35">
      <c r="A28" s="4">
        <f t="shared" si="0"/>
        <v>27</v>
      </c>
      <c r="B28" s="7">
        <v>42672</v>
      </c>
      <c r="C28" s="4" t="s">
        <v>55</v>
      </c>
      <c r="D28" s="6" t="s">
        <v>61</v>
      </c>
      <c r="E28" s="4" t="s">
        <v>12</v>
      </c>
      <c r="F28" s="6" t="s">
        <v>62</v>
      </c>
      <c r="G28" s="4" t="s">
        <v>92</v>
      </c>
      <c r="H28" s="4">
        <v>1</v>
      </c>
      <c r="I28" s="4">
        <v>2.16</v>
      </c>
      <c r="J28" s="5">
        <v>1.95</v>
      </c>
      <c r="K28" s="4">
        <v>0</v>
      </c>
      <c r="L28" s="4">
        <f t="shared" si="13"/>
        <v>-1</v>
      </c>
      <c r="M28" s="15">
        <f t="shared" si="14"/>
        <v>12.71</v>
      </c>
      <c r="N28" s="5">
        <f t="shared" si="15"/>
        <v>0.47074074074074079</v>
      </c>
    </row>
    <row r="29" spans="1:14" x14ac:dyDescent="0.35">
      <c r="A29" s="4">
        <f t="shared" si="0"/>
        <v>28</v>
      </c>
      <c r="B29" s="7">
        <v>42672</v>
      </c>
      <c r="C29" s="4" t="s">
        <v>28</v>
      </c>
      <c r="D29" s="6" t="s">
        <v>78</v>
      </c>
      <c r="E29" s="4" t="s">
        <v>12</v>
      </c>
      <c r="F29" s="6" t="s">
        <v>79</v>
      </c>
      <c r="G29" s="4" t="s">
        <v>92</v>
      </c>
      <c r="I29" s="4">
        <v>2.2799999999999998</v>
      </c>
      <c r="J29" s="5">
        <v>2.2226711758428395</v>
      </c>
      <c r="K29" s="4">
        <v>1</v>
      </c>
      <c r="L29" s="4">
        <f t="shared" si="13"/>
        <v>1.2799999999999998</v>
      </c>
      <c r="M29" s="15">
        <f t="shared" si="14"/>
        <v>13.99</v>
      </c>
      <c r="N29" s="5">
        <f t="shared" si="15"/>
        <v>0.49964285714285717</v>
      </c>
    </row>
    <row r="30" spans="1:14" x14ac:dyDescent="0.35">
      <c r="A30" s="4">
        <f t="shared" si="0"/>
        <v>29</v>
      </c>
      <c r="B30" s="7">
        <v>42672</v>
      </c>
      <c r="C30" s="4" t="s">
        <v>16</v>
      </c>
      <c r="D30" s="6" t="s">
        <v>26</v>
      </c>
      <c r="E30" s="4" t="s">
        <v>12</v>
      </c>
      <c r="F30" s="6" t="s">
        <v>52</v>
      </c>
      <c r="G30" s="4" t="s">
        <v>93</v>
      </c>
      <c r="H30" s="4">
        <v>0.5</v>
      </c>
      <c r="I30" s="4">
        <v>2.5</v>
      </c>
      <c r="J30" s="5">
        <v>2.4700000000000002</v>
      </c>
      <c r="K30" s="4">
        <v>0</v>
      </c>
      <c r="L30" s="4">
        <f t="shared" si="13"/>
        <v>-1</v>
      </c>
      <c r="M30" s="15">
        <f t="shared" si="14"/>
        <v>12.99</v>
      </c>
      <c r="N30" s="5">
        <f t="shared" si="15"/>
        <v>0.44793103448275862</v>
      </c>
    </row>
    <row r="31" spans="1:14" x14ac:dyDescent="0.35">
      <c r="A31" s="4">
        <f t="shared" si="0"/>
        <v>30</v>
      </c>
      <c r="B31" s="7">
        <v>42672</v>
      </c>
      <c r="C31" s="4" t="s">
        <v>16</v>
      </c>
      <c r="D31" s="6" t="s">
        <v>18</v>
      </c>
      <c r="E31" s="4" t="s">
        <v>12</v>
      </c>
      <c r="F31" s="6" t="s">
        <v>24</v>
      </c>
      <c r="G31" s="4" t="s">
        <v>92</v>
      </c>
      <c r="I31" s="4">
        <v>2.2999999999999998</v>
      </c>
      <c r="J31" s="5">
        <v>2.16</v>
      </c>
      <c r="K31" s="4">
        <v>1</v>
      </c>
      <c r="L31" s="4">
        <f t="shared" si="13"/>
        <v>1.2999999999999998</v>
      </c>
      <c r="M31" s="15">
        <f t="shared" si="14"/>
        <v>14.29</v>
      </c>
      <c r="N31" s="5">
        <f t="shared" si="15"/>
        <v>0.47633333333333333</v>
      </c>
    </row>
    <row r="32" spans="1:14" x14ac:dyDescent="0.35">
      <c r="A32" s="4">
        <f t="shared" si="0"/>
        <v>31</v>
      </c>
      <c r="B32" s="7">
        <v>42672</v>
      </c>
      <c r="C32" s="4" t="s">
        <v>31</v>
      </c>
      <c r="D32" s="6" t="s">
        <v>14</v>
      </c>
      <c r="E32" s="4" t="s">
        <v>12</v>
      </c>
      <c r="F32" s="6" t="s">
        <v>44</v>
      </c>
      <c r="G32" s="4" t="s">
        <v>92</v>
      </c>
      <c r="H32" s="4">
        <v>0</v>
      </c>
      <c r="I32" s="4">
        <v>2.25</v>
      </c>
      <c r="J32" s="5">
        <v>2.21</v>
      </c>
      <c r="K32" s="4" t="s">
        <v>27</v>
      </c>
      <c r="L32" s="4">
        <f t="shared" si="13"/>
        <v>0</v>
      </c>
      <c r="M32" s="15">
        <f t="shared" si="14"/>
        <v>14.29</v>
      </c>
      <c r="N32" s="5">
        <f t="shared" si="15"/>
        <v>0.46096774193548384</v>
      </c>
    </row>
    <row r="33" spans="1:14" x14ac:dyDescent="0.35">
      <c r="A33" s="4">
        <f t="shared" si="0"/>
        <v>32</v>
      </c>
      <c r="B33" s="7">
        <v>42673</v>
      </c>
      <c r="C33" s="4" t="s">
        <v>55</v>
      </c>
      <c r="D33" s="6" t="s">
        <v>63</v>
      </c>
      <c r="E33" s="4" t="s">
        <v>12</v>
      </c>
      <c r="F33" s="6" t="s">
        <v>77</v>
      </c>
      <c r="G33" s="4" t="s">
        <v>92</v>
      </c>
      <c r="H33" s="4">
        <v>0</v>
      </c>
      <c r="I33" s="4">
        <v>2.25</v>
      </c>
      <c r="J33" s="5">
        <v>2.12</v>
      </c>
      <c r="K33" s="4">
        <v>0</v>
      </c>
      <c r="L33" s="4">
        <f t="shared" si="13"/>
        <v>-1</v>
      </c>
      <c r="M33" s="15">
        <f t="shared" si="14"/>
        <v>13.29</v>
      </c>
      <c r="N33" s="5">
        <f t="shared" si="15"/>
        <v>0.41531249999999997</v>
      </c>
    </row>
    <row r="34" spans="1:14" x14ac:dyDescent="0.35">
      <c r="A34" s="4">
        <f t="shared" si="0"/>
        <v>33</v>
      </c>
      <c r="B34" s="7">
        <v>42673</v>
      </c>
      <c r="C34" s="4" t="s">
        <v>28</v>
      </c>
      <c r="D34" s="6" t="s">
        <v>82</v>
      </c>
      <c r="E34" s="4" t="s">
        <v>12</v>
      </c>
      <c r="F34" s="6" t="s">
        <v>29</v>
      </c>
      <c r="G34" s="4" t="s">
        <v>92</v>
      </c>
      <c r="I34" s="4">
        <v>2.88</v>
      </c>
      <c r="J34" s="5">
        <v>2.5200707224536374</v>
      </c>
      <c r="K34" s="4">
        <v>0</v>
      </c>
      <c r="L34" s="4">
        <f t="shared" si="13"/>
        <v>-1</v>
      </c>
      <c r="M34" s="15">
        <f t="shared" si="14"/>
        <v>12.29</v>
      </c>
      <c r="N34" s="5">
        <f t="shared" si="15"/>
        <v>0.37242424242424238</v>
      </c>
    </row>
    <row r="35" spans="1:14" x14ac:dyDescent="0.35">
      <c r="A35" s="4">
        <f t="shared" si="0"/>
        <v>34</v>
      </c>
      <c r="B35" s="7">
        <v>42679</v>
      </c>
      <c r="C35" s="4" t="s">
        <v>55</v>
      </c>
      <c r="D35" s="6" t="s">
        <v>84</v>
      </c>
      <c r="E35" s="4" t="s">
        <v>12</v>
      </c>
      <c r="F35" s="6" t="s">
        <v>59</v>
      </c>
      <c r="G35" s="4" t="s">
        <v>93</v>
      </c>
      <c r="H35" s="4">
        <v>0.5</v>
      </c>
      <c r="I35" s="4">
        <v>2.4700000000000002</v>
      </c>
      <c r="J35" s="5">
        <v>2.4356258668383259</v>
      </c>
      <c r="K35" s="4">
        <v>1</v>
      </c>
      <c r="L35" s="4">
        <f t="shared" si="13"/>
        <v>1.4700000000000002</v>
      </c>
      <c r="M35" s="15">
        <f t="shared" ref="M35:M40" si="16">SUM(M34+L35)</f>
        <v>13.76</v>
      </c>
      <c r="N35" s="5">
        <f t="shared" ref="N35:N40" si="17">SUM(M35/A35)</f>
        <v>0.40470588235294119</v>
      </c>
    </row>
    <row r="36" spans="1:14" x14ac:dyDescent="0.35">
      <c r="A36" s="4">
        <f t="shared" si="0"/>
        <v>35</v>
      </c>
      <c r="B36" s="7">
        <v>42679</v>
      </c>
      <c r="C36" s="4" t="s">
        <v>55</v>
      </c>
      <c r="D36" s="6" t="s">
        <v>53</v>
      </c>
      <c r="E36" s="4" t="s">
        <v>12</v>
      </c>
      <c r="F36" s="6" t="s">
        <v>57</v>
      </c>
      <c r="G36" s="4" t="s">
        <v>92</v>
      </c>
      <c r="H36" s="4">
        <v>0</v>
      </c>
      <c r="I36" s="4">
        <v>2.4700000000000002</v>
      </c>
      <c r="J36" s="5">
        <v>1.9900221420409456</v>
      </c>
      <c r="K36" s="4">
        <v>1</v>
      </c>
      <c r="L36" s="4">
        <f t="shared" si="13"/>
        <v>1.4700000000000002</v>
      </c>
      <c r="M36" s="15">
        <f t="shared" si="16"/>
        <v>15.23</v>
      </c>
      <c r="N36" s="5">
        <f t="shared" si="17"/>
        <v>0.43514285714285716</v>
      </c>
    </row>
    <row r="37" spans="1:14" x14ac:dyDescent="0.35">
      <c r="A37" s="4">
        <f t="shared" si="0"/>
        <v>36</v>
      </c>
      <c r="B37" s="7">
        <v>42679</v>
      </c>
      <c r="C37" s="4" t="s">
        <v>55</v>
      </c>
      <c r="D37" s="6" t="s">
        <v>62</v>
      </c>
      <c r="E37" s="4" t="s">
        <v>12</v>
      </c>
      <c r="F37" s="6" t="s">
        <v>85</v>
      </c>
      <c r="G37" s="4" t="s">
        <v>93</v>
      </c>
      <c r="H37" s="4">
        <v>1.5</v>
      </c>
      <c r="I37" s="4">
        <v>2.4900000000000002</v>
      </c>
      <c r="J37" s="5">
        <v>2.19</v>
      </c>
      <c r="K37" s="4">
        <v>1</v>
      </c>
      <c r="L37" s="4">
        <f t="shared" si="13"/>
        <v>1.4900000000000002</v>
      </c>
      <c r="M37" s="15">
        <f t="shared" si="16"/>
        <v>16.72</v>
      </c>
      <c r="N37" s="5">
        <f t="shared" si="17"/>
        <v>0.46444444444444444</v>
      </c>
    </row>
    <row r="38" spans="1:14" x14ac:dyDescent="0.35">
      <c r="A38" s="4">
        <f t="shared" si="0"/>
        <v>37</v>
      </c>
      <c r="B38" s="7">
        <v>42679</v>
      </c>
      <c r="C38" s="4" t="s">
        <v>28</v>
      </c>
      <c r="D38" s="6" t="s">
        <v>35</v>
      </c>
      <c r="E38" s="4" t="s">
        <v>12</v>
      </c>
      <c r="F38" s="6" t="s">
        <v>33</v>
      </c>
      <c r="G38" s="4" t="s">
        <v>92</v>
      </c>
      <c r="I38" s="4">
        <v>2.2999999999999998</v>
      </c>
      <c r="J38" s="4">
        <v>2.08</v>
      </c>
      <c r="K38" s="4">
        <v>0</v>
      </c>
      <c r="L38" s="4">
        <f t="shared" si="13"/>
        <v>-1</v>
      </c>
      <c r="M38" s="15">
        <f t="shared" si="16"/>
        <v>15.719999999999999</v>
      </c>
      <c r="N38" s="5">
        <f t="shared" si="17"/>
        <v>0.42486486486486486</v>
      </c>
    </row>
    <row r="39" spans="1:14" x14ac:dyDescent="0.35">
      <c r="A39" s="4">
        <f t="shared" si="0"/>
        <v>38</v>
      </c>
      <c r="B39" s="7">
        <v>42679</v>
      </c>
      <c r="C39" s="4" t="s">
        <v>28</v>
      </c>
      <c r="D39" s="6" t="s">
        <v>29</v>
      </c>
      <c r="E39" s="4" t="s">
        <v>12</v>
      </c>
      <c r="F39" s="6" t="s">
        <v>88</v>
      </c>
      <c r="G39" s="4" t="s">
        <v>93</v>
      </c>
      <c r="H39" s="4">
        <v>0.5</v>
      </c>
      <c r="I39" s="4">
        <v>2.4300000000000002</v>
      </c>
      <c r="J39" s="5">
        <v>2.11</v>
      </c>
      <c r="K39" s="4">
        <v>0</v>
      </c>
      <c r="L39" s="4">
        <f t="shared" si="13"/>
        <v>-1</v>
      </c>
      <c r="M39" s="15">
        <f t="shared" si="16"/>
        <v>14.719999999999999</v>
      </c>
      <c r="N39" s="5">
        <f t="shared" si="17"/>
        <v>0.38736842105263153</v>
      </c>
    </row>
    <row r="40" spans="1:14" x14ac:dyDescent="0.35">
      <c r="A40" s="4">
        <f t="shared" si="0"/>
        <v>39</v>
      </c>
      <c r="B40" s="7">
        <v>42680</v>
      </c>
      <c r="C40" s="4" t="s">
        <v>55</v>
      </c>
      <c r="D40" s="6" t="s">
        <v>87</v>
      </c>
      <c r="E40" s="4" t="s">
        <v>12</v>
      </c>
      <c r="F40" s="6" t="s">
        <v>76</v>
      </c>
      <c r="G40" s="4" t="s">
        <v>92</v>
      </c>
      <c r="H40" s="4">
        <v>0.5</v>
      </c>
      <c r="I40" s="4">
        <v>2.2000000000000002</v>
      </c>
      <c r="J40" s="5">
        <v>2.1429484936704286</v>
      </c>
      <c r="K40" s="4">
        <v>0</v>
      </c>
      <c r="L40" s="4">
        <f t="shared" si="13"/>
        <v>-1</v>
      </c>
      <c r="M40" s="15">
        <f t="shared" si="16"/>
        <v>13.719999999999999</v>
      </c>
      <c r="N40" s="5">
        <f t="shared" si="17"/>
        <v>0.35179487179487179</v>
      </c>
    </row>
    <row r="41" spans="1:14" x14ac:dyDescent="0.35">
      <c r="A41" s="4">
        <f t="shared" si="0"/>
        <v>40</v>
      </c>
      <c r="B41" s="7">
        <v>42686</v>
      </c>
      <c r="C41" s="4" t="s">
        <v>16</v>
      </c>
      <c r="D41" s="6" t="s">
        <v>36</v>
      </c>
      <c r="E41" s="4" t="s">
        <v>12</v>
      </c>
      <c r="F41" s="6" t="s">
        <v>23</v>
      </c>
      <c r="G41" s="4" t="s">
        <v>93</v>
      </c>
      <c r="H41" s="4">
        <v>0.5</v>
      </c>
      <c r="I41" s="4">
        <v>2.09</v>
      </c>
      <c r="J41" s="5">
        <v>1.84</v>
      </c>
      <c r="K41" s="4">
        <v>1</v>
      </c>
      <c r="L41" s="4">
        <f t="shared" si="13"/>
        <v>1.0899999999999999</v>
      </c>
      <c r="M41" s="15">
        <f t="shared" ref="M41:M46" si="18">SUM(M40+L41)</f>
        <v>14.809999999999999</v>
      </c>
      <c r="N41" s="5">
        <f t="shared" ref="N41:N46" si="19">SUM(M41/A41)</f>
        <v>0.37024999999999997</v>
      </c>
    </row>
    <row r="42" spans="1:14" x14ac:dyDescent="0.35">
      <c r="A42" s="4">
        <f t="shared" si="0"/>
        <v>41</v>
      </c>
      <c r="B42" s="7">
        <v>42686</v>
      </c>
      <c r="C42" s="4" t="s">
        <v>31</v>
      </c>
      <c r="D42" s="6" t="s">
        <v>69</v>
      </c>
      <c r="E42" s="4" t="s">
        <v>12</v>
      </c>
      <c r="F42" s="6" t="s">
        <v>21</v>
      </c>
      <c r="G42" s="4" t="s">
        <v>93</v>
      </c>
      <c r="I42" s="4">
        <v>2.66</v>
      </c>
      <c r="J42" s="5">
        <v>2.63</v>
      </c>
      <c r="K42" s="4">
        <v>1</v>
      </c>
      <c r="L42" s="4">
        <f t="shared" si="13"/>
        <v>1.6600000000000001</v>
      </c>
      <c r="M42" s="15">
        <f t="shared" si="18"/>
        <v>16.47</v>
      </c>
      <c r="N42" s="5">
        <f t="shared" si="19"/>
        <v>0.4017073170731707</v>
      </c>
    </row>
    <row r="43" spans="1:14" x14ac:dyDescent="0.35">
      <c r="A43" s="4">
        <f t="shared" si="0"/>
        <v>42</v>
      </c>
      <c r="B43" s="7">
        <v>42686</v>
      </c>
      <c r="C43" s="4" t="s">
        <v>31</v>
      </c>
      <c r="D43" s="6" t="s">
        <v>72</v>
      </c>
      <c r="E43" s="4" t="s">
        <v>12</v>
      </c>
      <c r="F43" s="6" t="s">
        <v>32</v>
      </c>
      <c r="G43" s="4" t="s">
        <v>93</v>
      </c>
      <c r="H43" s="4">
        <v>0.5</v>
      </c>
      <c r="I43" s="4">
        <v>2.02</v>
      </c>
      <c r="J43" s="5">
        <v>1.9157370692586901</v>
      </c>
      <c r="K43" s="4">
        <v>1</v>
      </c>
      <c r="L43" s="4">
        <f t="shared" si="13"/>
        <v>1.02</v>
      </c>
      <c r="M43" s="15">
        <f t="shared" si="18"/>
        <v>17.489999999999998</v>
      </c>
      <c r="N43" s="5">
        <f t="shared" si="19"/>
        <v>0.41642857142857137</v>
      </c>
    </row>
    <row r="44" spans="1:14" x14ac:dyDescent="0.35">
      <c r="A44" s="4">
        <f t="shared" si="0"/>
        <v>43</v>
      </c>
      <c r="B44" s="7">
        <v>42686</v>
      </c>
      <c r="C44" s="4" t="s">
        <v>31</v>
      </c>
      <c r="D44" s="6" t="s">
        <v>90</v>
      </c>
      <c r="E44" s="4" t="s">
        <v>12</v>
      </c>
      <c r="F44" s="6" t="s">
        <v>14</v>
      </c>
      <c r="G44" s="4" t="s">
        <v>93</v>
      </c>
      <c r="I44" s="4">
        <v>2.87</v>
      </c>
      <c r="J44" s="5">
        <v>2.7</v>
      </c>
      <c r="K44" s="4">
        <v>0</v>
      </c>
      <c r="L44" s="4">
        <f t="shared" si="13"/>
        <v>-1</v>
      </c>
      <c r="M44" s="15">
        <f t="shared" si="18"/>
        <v>16.489999999999998</v>
      </c>
      <c r="N44" s="5">
        <f t="shared" si="19"/>
        <v>0.38348837209302322</v>
      </c>
    </row>
    <row r="45" spans="1:14" x14ac:dyDescent="0.35">
      <c r="A45" s="4">
        <f t="shared" si="0"/>
        <v>44</v>
      </c>
      <c r="B45" s="7">
        <v>42686</v>
      </c>
      <c r="C45" s="4" t="s">
        <v>31</v>
      </c>
      <c r="D45" s="6" t="s">
        <v>73</v>
      </c>
      <c r="E45" s="4" t="s">
        <v>12</v>
      </c>
      <c r="F45" s="6" t="s">
        <v>45</v>
      </c>
      <c r="G45" s="4" t="s">
        <v>93</v>
      </c>
      <c r="H45" s="4">
        <v>0.5</v>
      </c>
      <c r="I45" s="4">
        <v>2.27</v>
      </c>
      <c r="J45" s="5">
        <v>2.2679192552225729</v>
      </c>
      <c r="K45" s="4">
        <v>0</v>
      </c>
      <c r="L45" s="4">
        <f t="shared" si="13"/>
        <v>-1</v>
      </c>
      <c r="M45" s="15">
        <f t="shared" si="18"/>
        <v>15.489999999999998</v>
      </c>
      <c r="N45" s="5">
        <f t="shared" si="19"/>
        <v>0.35204545454545449</v>
      </c>
    </row>
    <row r="46" spans="1:14" x14ac:dyDescent="0.35">
      <c r="A46" s="4">
        <f t="shared" si="0"/>
        <v>45</v>
      </c>
      <c r="B46" s="7">
        <v>42687</v>
      </c>
      <c r="C46" s="4" t="s">
        <v>16</v>
      </c>
      <c r="D46" s="6" t="s">
        <v>51</v>
      </c>
      <c r="E46" s="4" t="s">
        <v>12</v>
      </c>
      <c r="F46" s="6" t="s">
        <v>26</v>
      </c>
      <c r="G46" s="4" t="s">
        <v>92</v>
      </c>
      <c r="H46" s="4">
        <v>0</v>
      </c>
      <c r="I46" s="4">
        <v>2.14</v>
      </c>
      <c r="J46" s="5">
        <v>2.11</v>
      </c>
      <c r="K46" s="4">
        <v>1</v>
      </c>
      <c r="L46" s="4">
        <f t="shared" si="13"/>
        <v>1.1400000000000001</v>
      </c>
      <c r="M46" s="15">
        <f t="shared" si="18"/>
        <v>16.63</v>
      </c>
      <c r="N46" s="5">
        <f t="shared" si="19"/>
        <v>0.36955555555555553</v>
      </c>
    </row>
    <row r="47" spans="1:14" x14ac:dyDescent="0.35">
      <c r="A47" s="4">
        <f t="shared" si="0"/>
        <v>46</v>
      </c>
      <c r="B47" s="7">
        <v>42693</v>
      </c>
      <c r="C47" s="4" t="s">
        <v>28</v>
      </c>
      <c r="D47" s="6" t="s">
        <v>91</v>
      </c>
      <c r="E47" s="4" t="s">
        <v>12</v>
      </c>
      <c r="F47" s="6" t="s">
        <v>79</v>
      </c>
      <c r="G47" s="4" t="s">
        <v>92</v>
      </c>
      <c r="H47" s="4">
        <v>0</v>
      </c>
      <c r="I47" s="4">
        <v>2.46</v>
      </c>
      <c r="J47" s="5">
        <v>2.4500000000000002</v>
      </c>
      <c r="K47" s="4">
        <v>1</v>
      </c>
      <c r="L47" s="4">
        <f t="shared" si="13"/>
        <v>1.46</v>
      </c>
      <c r="M47" s="15">
        <f t="shared" ref="M47:M48" si="20">SUM(M46+L47)</f>
        <v>18.09</v>
      </c>
      <c r="N47" s="5">
        <f t="shared" ref="N47:N48" si="21">SUM(M47/A47)</f>
        <v>0.39326086956521739</v>
      </c>
    </row>
    <row r="48" spans="1:14" x14ac:dyDescent="0.35">
      <c r="A48" s="4">
        <f t="shared" si="0"/>
        <v>47</v>
      </c>
      <c r="B48" s="7">
        <v>42693</v>
      </c>
      <c r="C48" s="4" t="s">
        <v>16</v>
      </c>
      <c r="D48" s="6" t="s">
        <v>50</v>
      </c>
      <c r="E48" s="4" t="s">
        <v>12</v>
      </c>
      <c r="F48" s="6" t="s">
        <v>36</v>
      </c>
      <c r="G48" s="4" t="s">
        <v>92</v>
      </c>
      <c r="I48" s="4">
        <v>2.29</v>
      </c>
      <c r="J48" s="5">
        <v>2.19</v>
      </c>
      <c r="K48" s="4">
        <v>0</v>
      </c>
      <c r="L48" s="4">
        <f t="shared" si="13"/>
        <v>-1</v>
      </c>
      <c r="M48" s="15">
        <f t="shared" si="20"/>
        <v>17.09</v>
      </c>
      <c r="N48" s="5">
        <f t="shared" si="21"/>
        <v>0.36361702127659573</v>
      </c>
    </row>
    <row r="49" spans="1:14" x14ac:dyDescent="0.35">
      <c r="A49" s="4">
        <f t="shared" si="0"/>
        <v>48</v>
      </c>
      <c r="B49" s="7">
        <v>42695</v>
      </c>
      <c r="C49" s="4" t="s">
        <v>55</v>
      </c>
      <c r="D49" s="6" t="s">
        <v>61</v>
      </c>
      <c r="E49" s="4" t="s">
        <v>12</v>
      </c>
      <c r="F49" s="6" t="s">
        <v>53</v>
      </c>
      <c r="G49" s="4" t="s">
        <v>93</v>
      </c>
      <c r="H49" s="4">
        <v>0.5</v>
      </c>
      <c r="I49" s="4">
        <v>2.0099999999999998</v>
      </c>
      <c r="J49" s="5">
        <v>1.850882359070668</v>
      </c>
      <c r="K49" s="4">
        <v>0</v>
      </c>
      <c r="L49" s="4">
        <f t="shared" si="13"/>
        <v>-1</v>
      </c>
      <c r="M49" s="15">
        <f t="shared" ref="M49" si="22">SUM(M48+L49)</f>
        <v>16.09</v>
      </c>
      <c r="N49" s="5">
        <f t="shared" ref="N49" si="23">SUM(M49/A49)</f>
        <v>0.33520833333333333</v>
      </c>
    </row>
    <row r="50" spans="1:14" x14ac:dyDescent="0.35">
      <c r="A50" s="4">
        <f t="shared" si="0"/>
        <v>49</v>
      </c>
      <c r="B50" s="7">
        <v>42696</v>
      </c>
      <c r="C50" s="4" t="s">
        <v>16</v>
      </c>
      <c r="D50" s="6" t="s">
        <v>36</v>
      </c>
      <c r="E50" s="4" t="s">
        <v>12</v>
      </c>
      <c r="F50" s="6" t="s">
        <v>89</v>
      </c>
      <c r="G50" s="4" t="s">
        <v>93</v>
      </c>
      <c r="H50" s="4">
        <v>0.5</v>
      </c>
      <c r="I50" s="4">
        <v>2.4700000000000002</v>
      </c>
      <c r="J50" s="5">
        <v>2.439533396208541</v>
      </c>
      <c r="K50" s="4">
        <v>1</v>
      </c>
      <c r="L50" s="4">
        <f t="shared" si="13"/>
        <v>1.4700000000000002</v>
      </c>
      <c r="M50" s="15">
        <f t="shared" ref="M50:M51" si="24">SUM(M49+L50)</f>
        <v>17.559999999999999</v>
      </c>
      <c r="N50" s="5">
        <f t="shared" ref="N50:N51" si="25">SUM(M50/A50)</f>
        <v>0.35836734693877548</v>
      </c>
    </row>
    <row r="51" spans="1:14" x14ac:dyDescent="0.35">
      <c r="A51" s="4">
        <f t="shared" si="0"/>
        <v>50</v>
      </c>
      <c r="B51" s="7">
        <v>42696</v>
      </c>
      <c r="C51" s="4" t="s">
        <v>31</v>
      </c>
      <c r="D51" s="6" t="s">
        <v>22</v>
      </c>
      <c r="E51" s="4" t="s">
        <v>12</v>
      </c>
      <c r="F51" s="6" t="s">
        <v>21</v>
      </c>
      <c r="G51" s="4" t="s">
        <v>93</v>
      </c>
      <c r="H51" s="4">
        <v>0</v>
      </c>
      <c r="I51" s="4">
        <v>2.13</v>
      </c>
      <c r="J51" s="5">
        <v>1.86</v>
      </c>
      <c r="K51" s="4">
        <v>1</v>
      </c>
      <c r="L51" s="4">
        <f t="shared" si="13"/>
        <v>1.1299999999999999</v>
      </c>
      <c r="M51" s="15">
        <f t="shared" si="24"/>
        <v>18.689999999999998</v>
      </c>
      <c r="N51" s="5">
        <f t="shared" si="25"/>
        <v>0.37379999999999997</v>
      </c>
    </row>
    <row r="52" spans="1:14" x14ac:dyDescent="0.35">
      <c r="A52" s="4">
        <f t="shared" si="0"/>
        <v>51</v>
      </c>
      <c r="B52" s="7">
        <v>42700</v>
      </c>
      <c r="C52" s="4" t="s">
        <v>55</v>
      </c>
      <c r="D52" s="6" t="s">
        <v>53</v>
      </c>
      <c r="E52" s="4" t="s">
        <v>12</v>
      </c>
      <c r="F52" s="6" t="s">
        <v>62</v>
      </c>
      <c r="G52" s="4" t="s">
        <v>92</v>
      </c>
      <c r="H52" s="4">
        <v>1.5</v>
      </c>
      <c r="I52" s="4">
        <v>2.12</v>
      </c>
      <c r="J52" s="5">
        <v>1.67</v>
      </c>
      <c r="K52" s="4">
        <v>1</v>
      </c>
      <c r="L52" s="4">
        <f t="shared" si="13"/>
        <v>1.1200000000000001</v>
      </c>
      <c r="M52" s="15">
        <f t="shared" ref="M52:M54" si="26">SUM(M51+L52)</f>
        <v>19.809999999999999</v>
      </c>
      <c r="N52" s="5">
        <f t="shared" ref="N52:N54" si="27">SUM(M52/A52)</f>
        <v>0.3884313725490196</v>
      </c>
    </row>
    <row r="53" spans="1:14" x14ac:dyDescent="0.35">
      <c r="A53" s="4">
        <f t="shared" si="0"/>
        <v>52</v>
      </c>
      <c r="B53" s="7">
        <v>42700</v>
      </c>
      <c r="C53" s="4" t="s">
        <v>31</v>
      </c>
      <c r="D53" s="6" t="s">
        <v>32</v>
      </c>
      <c r="E53" s="4" t="s">
        <v>12</v>
      </c>
      <c r="F53" s="6" t="s">
        <v>22</v>
      </c>
      <c r="G53" s="4" t="s">
        <v>92</v>
      </c>
      <c r="I53" s="4">
        <v>2.1800000000000002</v>
      </c>
      <c r="J53" s="5">
        <v>2.132158467915104</v>
      </c>
      <c r="K53" s="4">
        <v>1</v>
      </c>
      <c r="L53" s="4">
        <f t="shared" si="13"/>
        <v>1.1800000000000002</v>
      </c>
      <c r="M53" s="15">
        <f t="shared" si="26"/>
        <v>20.99</v>
      </c>
      <c r="N53" s="5">
        <f t="shared" si="27"/>
        <v>0.40365384615384614</v>
      </c>
    </row>
    <row r="54" spans="1:14" x14ac:dyDescent="0.35">
      <c r="A54" s="4">
        <f t="shared" si="0"/>
        <v>53</v>
      </c>
      <c r="B54" s="7">
        <v>42700</v>
      </c>
      <c r="C54" s="4" t="s">
        <v>31</v>
      </c>
      <c r="D54" s="6" t="s">
        <v>73</v>
      </c>
      <c r="E54" s="4" t="s">
        <v>12</v>
      </c>
      <c r="F54" s="6" t="s">
        <v>90</v>
      </c>
      <c r="G54" s="4" t="s">
        <v>93</v>
      </c>
      <c r="H54" s="4">
        <v>0</v>
      </c>
      <c r="I54" s="4">
        <v>3.05</v>
      </c>
      <c r="J54" s="5">
        <v>2.98</v>
      </c>
      <c r="K54" s="4">
        <v>0</v>
      </c>
      <c r="L54" s="4">
        <f t="shared" si="13"/>
        <v>-1</v>
      </c>
      <c r="M54" s="15">
        <f t="shared" si="26"/>
        <v>19.989999999999998</v>
      </c>
      <c r="N54" s="5">
        <f t="shared" si="27"/>
        <v>0.37716981132075467</v>
      </c>
    </row>
    <row r="55" spans="1:14" x14ac:dyDescent="0.35">
      <c r="A55" s="4">
        <f t="shared" si="0"/>
        <v>54</v>
      </c>
      <c r="B55" s="7">
        <v>42707</v>
      </c>
      <c r="C55" s="4" t="s">
        <v>55</v>
      </c>
      <c r="D55" s="6" t="s">
        <v>96</v>
      </c>
      <c r="E55" s="4" t="s">
        <v>12</v>
      </c>
      <c r="F55" s="6" t="s">
        <v>53</v>
      </c>
      <c r="G55" s="4" t="s">
        <v>93</v>
      </c>
      <c r="H55" s="4">
        <v>0.5</v>
      </c>
      <c r="I55" s="4">
        <v>2.54</v>
      </c>
      <c r="J55" s="5">
        <v>2.0699999999999998</v>
      </c>
      <c r="K55" s="4">
        <v>0</v>
      </c>
      <c r="L55" s="4">
        <f t="shared" si="13"/>
        <v>-1</v>
      </c>
      <c r="M55" s="15">
        <f t="shared" ref="M55:M58" si="28">SUM(M54+L55)</f>
        <v>18.989999999999998</v>
      </c>
      <c r="N55" s="5">
        <f t="shared" ref="N55:N58" si="29">SUM(M55/A55)</f>
        <v>0.35166666666666663</v>
      </c>
    </row>
    <row r="56" spans="1:14" x14ac:dyDescent="0.35">
      <c r="A56" s="4">
        <f t="shared" si="0"/>
        <v>55</v>
      </c>
      <c r="B56" s="7">
        <v>42707</v>
      </c>
      <c r="C56" s="4" t="s">
        <v>28</v>
      </c>
      <c r="D56" s="6" t="s">
        <v>97</v>
      </c>
      <c r="E56" s="4" t="s">
        <v>12</v>
      </c>
      <c r="F56" s="6" t="s">
        <v>78</v>
      </c>
      <c r="G56" s="4" t="s">
        <v>93</v>
      </c>
      <c r="I56" s="4">
        <v>2.4500000000000002</v>
      </c>
      <c r="J56" s="5">
        <v>2.3576135474996844</v>
      </c>
      <c r="K56" s="4">
        <v>0</v>
      </c>
      <c r="L56" s="4">
        <f t="shared" si="13"/>
        <v>-1</v>
      </c>
      <c r="M56" s="15">
        <f t="shared" si="28"/>
        <v>17.989999999999998</v>
      </c>
      <c r="N56" s="5">
        <f t="shared" si="29"/>
        <v>0.32709090909090904</v>
      </c>
    </row>
    <row r="57" spans="1:14" x14ac:dyDescent="0.35">
      <c r="A57" s="4">
        <f t="shared" si="0"/>
        <v>56</v>
      </c>
      <c r="B57" s="7">
        <v>42707</v>
      </c>
      <c r="C57" s="4" t="s">
        <v>28</v>
      </c>
      <c r="D57" s="6" t="s">
        <v>98</v>
      </c>
      <c r="E57" s="4" t="s">
        <v>12</v>
      </c>
      <c r="F57" s="6" t="s">
        <v>29</v>
      </c>
      <c r="G57" s="4" t="s">
        <v>92</v>
      </c>
      <c r="I57" s="4">
        <v>2.82</v>
      </c>
      <c r="J57" s="5">
        <v>2.82</v>
      </c>
      <c r="K57" s="4">
        <v>1</v>
      </c>
      <c r="L57" s="4">
        <f t="shared" si="13"/>
        <v>1.8199999999999998</v>
      </c>
      <c r="M57" s="15">
        <f t="shared" si="28"/>
        <v>19.809999999999999</v>
      </c>
      <c r="N57" s="5">
        <f t="shared" si="29"/>
        <v>0.35374999999999995</v>
      </c>
    </row>
    <row r="58" spans="1:14" x14ac:dyDescent="0.35">
      <c r="A58" s="4">
        <f t="shared" si="0"/>
        <v>57</v>
      </c>
      <c r="B58" s="7">
        <v>42708</v>
      </c>
      <c r="C58" s="4" t="s">
        <v>55</v>
      </c>
      <c r="D58" s="6" t="s">
        <v>54</v>
      </c>
      <c r="E58" s="4" t="s">
        <v>12</v>
      </c>
      <c r="F58" s="6" t="s">
        <v>76</v>
      </c>
      <c r="G58" s="4" t="s">
        <v>92</v>
      </c>
      <c r="H58" s="4">
        <v>0</v>
      </c>
      <c r="I58" s="4">
        <v>2.64</v>
      </c>
      <c r="J58" s="5">
        <v>2.6</v>
      </c>
      <c r="K58" s="4" t="s">
        <v>27</v>
      </c>
      <c r="L58" s="4">
        <f t="shared" si="13"/>
        <v>0</v>
      </c>
      <c r="M58" s="15">
        <f t="shared" si="28"/>
        <v>19.809999999999999</v>
      </c>
      <c r="N58" s="5">
        <f t="shared" si="29"/>
        <v>0.34754385964912277</v>
      </c>
    </row>
    <row r="59" spans="1:14" x14ac:dyDescent="0.35">
      <c r="A59" s="4">
        <f t="shared" si="0"/>
        <v>58</v>
      </c>
      <c r="B59" s="7">
        <v>42714</v>
      </c>
      <c r="C59" s="4" t="s">
        <v>55</v>
      </c>
      <c r="D59" s="6" t="s">
        <v>53</v>
      </c>
      <c r="E59" s="4" t="s">
        <v>12</v>
      </c>
      <c r="F59" s="6" t="s">
        <v>84</v>
      </c>
      <c r="G59" s="4" t="s">
        <v>92</v>
      </c>
      <c r="H59" s="4">
        <v>0</v>
      </c>
      <c r="I59" s="4">
        <v>2.5</v>
      </c>
      <c r="J59" s="5">
        <v>2.2599999999999998</v>
      </c>
      <c r="K59" s="4">
        <v>1</v>
      </c>
      <c r="L59" s="4">
        <f t="shared" ref="L59:L63" si="30">IF(K59=1,I59-1,IF(K59=0,-1,0))</f>
        <v>1.5</v>
      </c>
      <c r="M59" s="15">
        <f t="shared" ref="M59:M62" si="31">SUM(M58+L59)</f>
        <v>21.31</v>
      </c>
      <c r="N59" s="5">
        <f t="shared" ref="N59:N62" si="32">SUM(M59/A59)</f>
        <v>0.36741379310344824</v>
      </c>
    </row>
    <row r="60" spans="1:14" x14ac:dyDescent="0.35">
      <c r="A60" s="4">
        <f t="shared" si="0"/>
        <v>59</v>
      </c>
      <c r="B60" s="7">
        <v>42714</v>
      </c>
      <c r="C60" s="4" t="s">
        <v>55</v>
      </c>
      <c r="D60" s="6" t="s">
        <v>56</v>
      </c>
      <c r="E60" s="4" t="s">
        <v>12</v>
      </c>
      <c r="F60" s="6" t="s">
        <v>62</v>
      </c>
      <c r="G60" s="4" t="s">
        <v>92</v>
      </c>
      <c r="H60" s="4">
        <v>0.5</v>
      </c>
      <c r="I60" s="4">
        <v>2.2999999999999998</v>
      </c>
      <c r="J60" s="5">
        <v>1.99</v>
      </c>
      <c r="K60" s="4">
        <v>1</v>
      </c>
      <c r="L60" s="4">
        <f t="shared" si="30"/>
        <v>1.2999999999999998</v>
      </c>
      <c r="M60" s="15">
        <f t="shared" si="31"/>
        <v>22.61</v>
      </c>
      <c r="N60" s="5">
        <f t="shared" si="32"/>
        <v>0.38322033898305086</v>
      </c>
    </row>
    <row r="61" spans="1:14" x14ac:dyDescent="0.35">
      <c r="A61" s="4">
        <f t="shared" si="0"/>
        <v>60</v>
      </c>
      <c r="B61" s="7">
        <v>42714</v>
      </c>
      <c r="C61" s="4" t="s">
        <v>28</v>
      </c>
      <c r="D61" s="6" t="s">
        <v>29</v>
      </c>
      <c r="E61" s="4" t="s">
        <v>12</v>
      </c>
      <c r="F61" s="6" t="s">
        <v>39</v>
      </c>
      <c r="G61" s="4" t="s">
        <v>93</v>
      </c>
      <c r="H61" s="4">
        <v>0.5</v>
      </c>
      <c r="I61" s="8">
        <v>2.2200000000000002</v>
      </c>
      <c r="J61" s="5">
        <v>2.37</v>
      </c>
      <c r="K61" s="4">
        <v>0</v>
      </c>
      <c r="L61" s="4">
        <f t="shared" si="30"/>
        <v>-1</v>
      </c>
      <c r="M61" s="15">
        <f t="shared" si="31"/>
        <v>21.61</v>
      </c>
      <c r="N61" s="5">
        <f t="shared" si="32"/>
        <v>0.36016666666666663</v>
      </c>
    </row>
    <row r="62" spans="1:14" x14ac:dyDescent="0.35">
      <c r="A62" s="4">
        <f t="shared" si="0"/>
        <v>61</v>
      </c>
      <c r="B62" s="7">
        <v>42714</v>
      </c>
      <c r="C62" s="4" t="s">
        <v>28</v>
      </c>
      <c r="D62" s="6" t="s">
        <v>46</v>
      </c>
      <c r="E62" s="4" t="s">
        <v>12</v>
      </c>
      <c r="F62" s="6" t="s">
        <v>79</v>
      </c>
      <c r="G62" s="4" t="s">
        <v>92</v>
      </c>
      <c r="H62" s="4">
        <v>0</v>
      </c>
      <c r="I62" s="4">
        <v>2.42</v>
      </c>
      <c r="J62" s="5">
        <v>2.2000000000000002</v>
      </c>
      <c r="K62" s="4">
        <v>1</v>
      </c>
      <c r="L62" s="4">
        <f t="shared" si="30"/>
        <v>1.42</v>
      </c>
      <c r="M62" s="15">
        <f t="shared" si="31"/>
        <v>23.03</v>
      </c>
      <c r="N62" s="5">
        <f t="shared" si="32"/>
        <v>0.37754098360655741</v>
      </c>
    </row>
    <row r="63" spans="1:14" x14ac:dyDescent="0.35">
      <c r="A63" s="4">
        <f t="shared" si="0"/>
        <v>62</v>
      </c>
      <c r="B63" s="7">
        <v>42715</v>
      </c>
      <c r="C63" s="4" t="s">
        <v>55</v>
      </c>
      <c r="D63" s="6" t="s">
        <v>76</v>
      </c>
      <c r="E63" s="4" t="s">
        <v>12</v>
      </c>
      <c r="F63" s="6" t="s">
        <v>94</v>
      </c>
      <c r="G63" s="4" t="s">
        <v>93</v>
      </c>
      <c r="H63" s="4">
        <v>0</v>
      </c>
      <c r="I63" s="4">
        <v>2.61</v>
      </c>
      <c r="J63" s="5">
        <v>2.1752547778816029</v>
      </c>
      <c r="K63" s="4">
        <v>0</v>
      </c>
      <c r="L63" s="4">
        <f t="shared" si="30"/>
        <v>-1</v>
      </c>
      <c r="M63" s="15">
        <f t="shared" ref="M63" si="33">SUM(M62+L63)</f>
        <v>22.03</v>
      </c>
      <c r="N63" s="5">
        <f t="shared" ref="N63" si="34">SUM(M63/A63)</f>
        <v>0.35532258064516131</v>
      </c>
    </row>
    <row r="64" spans="1:14" x14ac:dyDescent="0.35">
      <c r="A64" s="4">
        <f t="shared" si="0"/>
        <v>63</v>
      </c>
      <c r="B64" s="7">
        <v>42718</v>
      </c>
      <c r="C64" s="4" t="s">
        <v>55</v>
      </c>
      <c r="D64" s="6" t="s">
        <v>59</v>
      </c>
      <c r="E64" s="4" t="s">
        <v>12</v>
      </c>
      <c r="F64" s="6" t="s">
        <v>77</v>
      </c>
      <c r="G64" s="4" t="s">
        <v>92</v>
      </c>
      <c r="H64" s="4">
        <v>1</v>
      </c>
      <c r="I64" s="4">
        <v>2.61</v>
      </c>
      <c r="J64" s="5">
        <v>2.4</v>
      </c>
      <c r="K64" s="4" t="s">
        <v>27</v>
      </c>
      <c r="L64" s="4">
        <f t="shared" ref="L64:L111" si="35">IF(K64=1,I64-1,IF(K64=0,-1,0))</f>
        <v>0</v>
      </c>
      <c r="M64" s="15">
        <f t="shared" ref="M64:M66" si="36">SUM(M63+L64)</f>
        <v>22.03</v>
      </c>
      <c r="N64" s="5">
        <f t="shared" ref="N64:N66" si="37">SUM(M64/A64)</f>
        <v>0.34968253968253971</v>
      </c>
    </row>
    <row r="65" spans="1:14" x14ac:dyDescent="0.35">
      <c r="A65" s="4">
        <f t="shared" si="0"/>
        <v>64</v>
      </c>
      <c r="B65" s="7">
        <v>42718</v>
      </c>
      <c r="C65" s="4" t="s">
        <v>55</v>
      </c>
      <c r="D65" s="6" t="s">
        <v>58</v>
      </c>
      <c r="E65" s="4" t="s">
        <v>12</v>
      </c>
      <c r="F65" s="6" t="s">
        <v>53</v>
      </c>
      <c r="G65" s="4" t="s">
        <v>93</v>
      </c>
      <c r="H65" s="4">
        <v>0.5</v>
      </c>
      <c r="I65" s="4">
        <v>2.4</v>
      </c>
      <c r="J65" s="5">
        <v>2.36</v>
      </c>
      <c r="K65" s="4">
        <v>0</v>
      </c>
      <c r="L65" s="4">
        <f t="shared" si="35"/>
        <v>-1</v>
      </c>
      <c r="M65" s="15">
        <f t="shared" si="36"/>
        <v>21.03</v>
      </c>
      <c r="N65" s="5">
        <f t="shared" si="37"/>
        <v>0.32859375000000002</v>
      </c>
    </row>
    <row r="66" spans="1:14" x14ac:dyDescent="0.35">
      <c r="A66" s="4">
        <f t="shared" ref="A66:A129" si="38">ROW()-1</f>
        <v>65</v>
      </c>
      <c r="B66" s="7">
        <v>42718</v>
      </c>
      <c r="C66" s="4" t="s">
        <v>55</v>
      </c>
      <c r="D66" s="6" t="s">
        <v>57</v>
      </c>
      <c r="E66" s="4" t="s">
        <v>12</v>
      </c>
      <c r="F66" s="6" t="s">
        <v>76</v>
      </c>
      <c r="G66" s="4" t="s">
        <v>92</v>
      </c>
      <c r="H66" s="4">
        <v>0.5</v>
      </c>
      <c r="I66" s="4">
        <v>2.27</v>
      </c>
      <c r="J66" s="5">
        <v>2.0986091612896671</v>
      </c>
      <c r="K66" s="4">
        <v>0</v>
      </c>
      <c r="L66" s="4">
        <f t="shared" si="35"/>
        <v>-1</v>
      </c>
      <c r="M66" s="15">
        <f t="shared" si="36"/>
        <v>20.03</v>
      </c>
      <c r="N66" s="5">
        <f t="shared" si="37"/>
        <v>0.30815384615384617</v>
      </c>
    </row>
    <row r="67" spans="1:14" x14ac:dyDescent="0.35">
      <c r="A67" s="4">
        <f t="shared" si="38"/>
        <v>66</v>
      </c>
      <c r="B67" s="7">
        <v>42721</v>
      </c>
      <c r="C67" s="4" t="s">
        <v>55</v>
      </c>
      <c r="D67" s="6" t="s">
        <v>59</v>
      </c>
      <c r="E67" s="4" t="s">
        <v>12</v>
      </c>
      <c r="F67" s="6" t="s">
        <v>86</v>
      </c>
      <c r="G67" s="4" t="s">
        <v>92</v>
      </c>
      <c r="I67" s="4">
        <v>2.67</v>
      </c>
      <c r="J67" s="5">
        <v>2.66</v>
      </c>
      <c r="K67" s="4">
        <v>1</v>
      </c>
      <c r="L67" s="4">
        <f t="shared" si="35"/>
        <v>1.67</v>
      </c>
      <c r="M67" s="15">
        <f t="shared" ref="M67:M70" si="39">SUM(M66+L67)</f>
        <v>21.700000000000003</v>
      </c>
      <c r="N67" s="5">
        <f t="shared" ref="N67:N70" si="40">SUM(M67/A67)</f>
        <v>0.32878787878787885</v>
      </c>
    </row>
    <row r="68" spans="1:14" x14ac:dyDescent="0.35">
      <c r="A68" s="4">
        <f t="shared" si="38"/>
        <v>67</v>
      </c>
      <c r="B68" s="7">
        <v>42721</v>
      </c>
      <c r="C68" s="4" t="s">
        <v>55</v>
      </c>
      <c r="D68" s="6" t="s">
        <v>61</v>
      </c>
      <c r="E68" s="4" t="s">
        <v>12</v>
      </c>
      <c r="F68" s="6" t="s">
        <v>76</v>
      </c>
      <c r="G68" s="4" t="s">
        <v>92</v>
      </c>
      <c r="H68" s="4">
        <v>0.5</v>
      </c>
      <c r="I68" s="4">
        <v>2.2599999999999998</v>
      </c>
      <c r="J68" s="5">
        <v>1.8322282895828796</v>
      </c>
      <c r="K68" s="4">
        <v>0</v>
      </c>
      <c r="L68" s="4">
        <f t="shared" si="35"/>
        <v>-1</v>
      </c>
      <c r="M68" s="15">
        <f t="shared" si="39"/>
        <v>20.700000000000003</v>
      </c>
      <c r="N68" s="5">
        <f t="shared" si="40"/>
        <v>0.30895522388059704</v>
      </c>
    </row>
    <row r="69" spans="1:14" x14ac:dyDescent="0.35">
      <c r="A69" s="4">
        <f t="shared" si="38"/>
        <v>68</v>
      </c>
      <c r="B69" s="7">
        <v>42721</v>
      </c>
      <c r="C69" s="4" t="s">
        <v>16</v>
      </c>
      <c r="D69" s="6" t="s">
        <v>67</v>
      </c>
      <c r="E69" s="4" t="s">
        <v>12</v>
      </c>
      <c r="F69" s="6" t="s">
        <v>36</v>
      </c>
      <c r="G69" s="4" t="s">
        <v>92</v>
      </c>
      <c r="H69" s="4">
        <v>0</v>
      </c>
      <c r="I69" s="4">
        <v>2.3199999999999998</v>
      </c>
      <c r="J69" s="5">
        <v>2.19</v>
      </c>
      <c r="K69" s="4">
        <v>1</v>
      </c>
      <c r="L69" s="4">
        <f t="shared" si="35"/>
        <v>1.3199999999999998</v>
      </c>
      <c r="M69" s="15">
        <f t="shared" si="39"/>
        <v>22.020000000000003</v>
      </c>
      <c r="N69" s="5">
        <f t="shared" si="40"/>
        <v>0.32382352941176473</v>
      </c>
    </row>
    <row r="70" spans="1:14" x14ac:dyDescent="0.35">
      <c r="A70" s="4">
        <f t="shared" si="38"/>
        <v>69</v>
      </c>
      <c r="B70" s="7">
        <v>42721</v>
      </c>
      <c r="C70" s="4" t="s">
        <v>16</v>
      </c>
      <c r="D70" s="6" t="s">
        <v>41</v>
      </c>
      <c r="E70" s="4" t="s">
        <v>12</v>
      </c>
      <c r="F70" s="6" t="s">
        <v>37</v>
      </c>
      <c r="G70" s="4" t="s">
        <v>92</v>
      </c>
      <c r="I70" s="4">
        <v>2.38</v>
      </c>
      <c r="J70" s="5">
        <v>2.3279694958614829</v>
      </c>
      <c r="K70" s="4">
        <v>1</v>
      </c>
      <c r="L70" s="4">
        <f t="shared" si="35"/>
        <v>1.38</v>
      </c>
      <c r="M70" s="15">
        <f t="shared" si="39"/>
        <v>23.400000000000002</v>
      </c>
      <c r="N70" s="5">
        <f t="shared" si="40"/>
        <v>0.33913043478260874</v>
      </c>
    </row>
    <row r="71" spans="1:14" x14ac:dyDescent="0.35">
      <c r="A71" s="4">
        <f t="shared" si="38"/>
        <v>70</v>
      </c>
      <c r="B71" s="7">
        <v>42730</v>
      </c>
      <c r="C71" s="4" t="s">
        <v>55</v>
      </c>
      <c r="D71" s="6" t="s">
        <v>56</v>
      </c>
      <c r="E71" s="4" t="s">
        <v>12</v>
      </c>
      <c r="F71" s="6" t="s">
        <v>54</v>
      </c>
      <c r="G71" s="4" t="s">
        <v>92</v>
      </c>
      <c r="I71" s="4">
        <v>2.59</v>
      </c>
      <c r="J71" s="5">
        <v>2.39</v>
      </c>
      <c r="K71" s="4">
        <v>0</v>
      </c>
      <c r="L71" s="4">
        <f t="shared" si="35"/>
        <v>-1</v>
      </c>
      <c r="M71" s="15">
        <f t="shared" ref="M71:M73" si="41">SUM(M70+L71)</f>
        <v>22.400000000000002</v>
      </c>
      <c r="N71" s="5">
        <f t="shared" ref="N71:N73" si="42">SUM(M71/A71)</f>
        <v>0.32</v>
      </c>
    </row>
    <row r="72" spans="1:14" x14ac:dyDescent="0.35">
      <c r="A72" s="4">
        <f t="shared" si="38"/>
        <v>71</v>
      </c>
      <c r="B72" s="7">
        <v>42730</v>
      </c>
      <c r="C72" s="4" t="s">
        <v>55</v>
      </c>
      <c r="D72" s="6" t="s">
        <v>76</v>
      </c>
      <c r="E72" s="4" t="s">
        <v>12</v>
      </c>
      <c r="F72" s="6" t="s">
        <v>59</v>
      </c>
      <c r="G72" s="4" t="s">
        <v>93</v>
      </c>
      <c r="H72" s="4">
        <v>1.5</v>
      </c>
      <c r="I72" s="4">
        <v>2.37</v>
      </c>
      <c r="J72" s="5">
        <v>1.9024292530676836</v>
      </c>
      <c r="K72" s="4">
        <v>0</v>
      </c>
      <c r="L72" s="4">
        <f t="shared" si="35"/>
        <v>-1</v>
      </c>
      <c r="M72" s="15">
        <f t="shared" si="41"/>
        <v>21.400000000000002</v>
      </c>
      <c r="N72" s="5">
        <f t="shared" si="42"/>
        <v>0.30140845070422539</v>
      </c>
    </row>
    <row r="73" spans="1:14" x14ac:dyDescent="0.35">
      <c r="A73" s="8">
        <f t="shared" si="38"/>
        <v>72</v>
      </c>
      <c r="B73" s="21">
        <v>42730</v>
      </c>
      <c r="C73" s="8" t="s">
        <v>16</v>
      </c>
      <c r="D73" s="22" t="s">
        <v>14</v>
      </c>
      <c r="E73" s="8" t="s">
        <v>12</v>
      </c>
      <c r="F73" s="22" t="s">
        <v>32</v>
      </c>
      <c r="G73" s="8" t="s">
        <v>93</v>
      </c>
      <c r="H73" s="8">
        <v>0</v>
      </c>
      <c r="I73" s="8">
        <v>2.56</v>
      </c>
      <c r="J73" s="20">
        <v>2.5253534607511026</v>
      </c>
      <c r="K73" s="8">
        <v>1</v>
      </c>
      <c r="L73" s="8">
        <f t="shared" si="35"/>
        <v>1.56</v>
      </c>
      <c r="M73" s="15">
        <f t="shared" si="41"/>
        <v>22.96</v>
      </c>
      <c r="N73" s="20">
        <f t="shared" si="42"/>
        <v>0.31888888888888889</v>
      </c>
    </row>
    <row r="74" spans="1:14" x14ac:dyDescent="0.35">
      <c r="A74" s="8">
        <f t="shared" si="38"/>
        <v>73</v>
      </c>
      <c r="B74" s="7">
        <v>42735</v>
      </c>
      <c r="C74" s="4" t="s">
        <v>55</v>
      </c>
      <c r="D74" s="6" t="s">
        <v>76</v>
      </c>
      <c r="E74" s="4" t="s">
        <v>12</v>
      </c>
      <c r="F74" s="6" t="s">
        <v>85</v>
      </c>
      <c r="G74" s="4" t="s">
        <v>93</v>
      </c>
      <c r="H74" s="4">
        <v>1.5</v>
      </c>
      <c r="I74" s="4">
        <v>2.09</v>
      </c>
      <c r="J74" s="5">
        <v>1.8224381449579314</v>
      </c>
      <c r="K74" s="4">
        <v>1</v>
      </c>
      <c r="L74" s="4">
        <f t="shared" si="35"/>
        <v>1.0899999999999999</v>
      </c>
      <c r="M74" s="15">
        <f t="shared" ref="M74:M78" si="43">SUM(M73+L74)</f>
        <v>24.05</v>
      </c>
      <c r="N74" s="20">
        <f t="shared" ref="N74:N78" si="44">SUM(M74/A74)</f>
        <v>0.32945205479452055</v>
      </c>
    </row>
    <row r="75" spans="1:14" x14ac:dyDescent="0.35">
      <c r="A75" s="8">
        <f t="shared" si="38"/>
        <v>74</v>
      </c>
      <c r="B75" s="7">
        <v>42735</v>
      </c>
      <c r="C75" s="4" t="s">
        <v>55</v>
      </c>
      <c r="D75" s="6" t="s">
        <v>87</v>
      </c>
      <c r="E75" s="4" t="s">
        <v>12</v>
      </c>
      <c r="F75" s="6" t="s">
        <v>84</v>
      </c>
      <c r="G75" s="4" t="s">
        <v>92</v>
      </c>
      <c r="I75" s="4">
        <v>2.89</v>
      </c>
      <c r="J75" s="5">
        <v>2.88</v>
      </c>
      <c r="K75" s="4">
        <v>0</v>
      </c>
      <c r="L75" s="4">
        <f t="shared" si="35"/>
        <v>-1</v>
      </c>
      <c r="M75" s="15">
        <f t="shared" si="43"/>
        <v>23.05</v>
      </c>
      <c r="N75" s="20">
        <f t="shared" si="44"/>
        <v>0.31148648648648647</v>
      </c>
    </row>
    <row r="76" spans="1:14" x14ac:dyDescent="0.35">
      <c r="A76" s="8">
        <f t="shared" si="38"/>
        <v>75</v>
      </c>
      <c r="B76" s="7">
        <v>42735</v>
      </c>
      <c r="C76" s="4" t="s">
        <v>16</v>
      </c>
      <c r="D76" s="6" t="s">
        <v>26</v>
      </c>
      <c r="E76" s="4" t="s">
        <v>12</v>
      </c>
      <c r="F76" s="6" t="s">
        <v>41</v>
      </c>
      <c r="G76" s="4" t="s">
        <v>93</v>
      </c>
      <c r="H76" s="4">
        <v>0</v>
      </c>
      <c r="I76" s="4">
        <v>2.7</v>
      </c>
      <c r="J76" s="5">
        <v>2.46</v>
      </c>
      <c r="K76" s="4">
        <v>0</v>
      </c>
      <c r="L76" s="4">
        <f t="shared" si="35"/>
        <v>-1</v>
      </c>
      <c r="M76" s="15">
        <f t="shared" si="43"/>
        <v>22.05</v>
      </c>
      <c r="N76" s="20">
        <f t="shared" si="44"/>
        <v>0.29399999999999998</v>
      </c>
    </row>
    <row r="77" spans="1:14" x14ac:dyDescent="0.35">
      <c r="A77" s="8">
        <f t="shared" si="38"/>
        <v>76</v>
      </c>
      <c r="B77" s="7">
        <v>42735</v>
      </c>
      <c r="C77" s="4" t="s">
        <v>31</v>
      </c>
      <c r="D77" s="6" t="s">
        <v>15</v>
      </c>
      <c r="E77" s="4" t="s">
        <v>12</v>
      </c>
      <c r="F77" s="6" t="s">
        <v>32</v>
      </c>
      <c r="G77" s="4" t="s">
        <v>93</v>
      </c>
      <c r="H77" s="4">
        <v>0.5</v>
      </c>
      <c r="I77" s="4">
        <v>2.2400000000000002</v>
      </c>
      <c r="J77" s="5">
        <v>2.14</v>
      </c>
      <c r="K77" s="4">
        <v>0</v>
      </c>
      <c r="L77" s="4">
        <f t="shared" si="35"/>
        <v>-1</v>
      </c>
      <c r="M77" s="15">
        <f t="shared" si="43"/>
        <v>21.05</v>
      </c>
      <c r="N77" s="20">
        <f t="shared" si="44"/>
        <v>0.27697368421052632</v>
      </c>
    </row>
    <row r="78" spans="1:14" x14ac:dyDescent="0.35">
      <c r="A78" s="8">
        <f t="shared" si="38"/>
        <v>77</v>
      </c>
      <c r="B78" s="7">
        <v>42735</v>
      </c>
      <c r="C78" s="4" t="s">
        <v>31</v>
      </c>
      <c r="D78" s="6" t="s">
        <v>22</v>
      </c>
      <c r="E78" s="4" t="s">
        <v>12</v>
      </c>
      <c r="F78" s="6" t="s">
        <v>102</v>
      </c>
      <c r="G78" s="4" t="s">
        <v>93</v>
      </c>
      <c r="I78" s="4">
        <v>2.2999999999999998</v>
      </c>
      <c r="J78" s="5">
        <v>2.0404767149538037</v>
      </c>
      <c r="K78" s="4">
        <v>1</v>
      </c>
      <c r="L78" s="4">
        <f t="shared" si="35"/>
        <v>1.2999999999999998</v>
      </c>
      <c r="M78" s="15">
        <f t="shared" si="43"/>
        <v>22.35</v>
      </c>
      <c r="N78" s="20">
        <f t="shared" si="44"/>
        <v>0.29025974025974027</v>
      </c>
    </row>
    <row r="79" spans="1:14" x14ac:dyDescent="0.35">
      <c r="A79" s="8">
        <f t="shared" si="38"/>
        <v>78</v>
      </c>
      <c r="B79" s="7">
        <v>42735</v>
      </c>
      <c r="C79" s="4" t="s">
        <v>28</v>
      </c>
      <c r="D79" s="6" t="s">
        <v>35</v>
      </c>
      <c r="E79" s="4" t="s">
        <v>12</v>
      </c>
      <c r="F79" s="6" t="s">
        <v>79</v>
      </c>
      <c r="G79" s="4" t="s">
        <v>92</v>
      </c>
      <c r="I79" s="4">
        <v>2.76</v>
      </c>
      <c r="J79" s="5">
        <v>2.693383647590216</v>
      </c>
      <c r="K79" s="4">
        <v>0</v>
      </c>
      <c r="L79" s="4">
        <f t="shared" si="35"/>
        <v>-1</v>
      </c>
      <c r="M79" s="15">
        <f t="shared" ref="M79:M82" si="45">SUM(M78+L79)</f>
        <v>21.35</v>
      </c>
      <c r="N79" s="20">
        <f t="shared" ref="N79:N82" si="46">SUM(M79/A79)</f>
        <v>0.27371794871794874</v>
      </c>
    </row>
    <row r="80" spans="1:14" x14ac:dyDescent="0.35">
      <c r="A80" s="8">
        <f t="shared" si="38"/>
        <v>79</v>
      </c>
      <c r="B80" s="7">
        <v>42735</v>
      </c>
      <c r="C80" s="4" t="s">
        <v>31</v>
      </c>
      <c r="D80" s="6" t="s">
        <v>74</v>
      </c>
      <c r="E80" s="4" t="s">
        <v>12</v>
      </c>
      <c r="F80" s="6" t="s">
        <v>71</v>
      </c>
      <c r="G80" s="4" t="s">
        <v>93</v>
      </c>
      <c r="I80" s="4">
        <v>2.76</v>
      </c>
      <c r="J80" s="5">
        <v>2.7043228957151864</v>
      </c>
      <c r="K80" s="4">
        <v>1</v>
      </c>
      <c r="L80" s="4">
        <f t="shared" si="35"/>
        <v>1.7599999999999998</v>
      </c>
      <c r="M80" s="15">
        <f t="shared" si="45"/>
        <v>23.11</v>
      </c>
      <c r="N80" s="20">
        <f t="shared" si="46"/>
        <v>0.29253164556962025</v>
      </c>
    </row>
    <row r="81" spans="1:14" x14ac:dyDescent="0.35">
      <c r="A81" s="8">
        <f t="shared" si="38"/>
        <v>80</v>
      </c>
      <c r="B81" s="7">
        <v>42737</v>
      </c>
      <c r="C81" s="4" t="s">
        <v>55</v>
      </c>
      <c r="D81" s="6" t="s">
        <v>58</v>
      </c>
      <c r="E81" s="4" t="s">
        <v>12</v>
      </c>
      <c r="F81" s="6" t="s">
        <v>76</v>
      </c>
      <c r="G81" s="4" t="s">
        <v>92</v>
      </c>
      <c r="H81" s="4">
        <v>0.5</v>
      </c>
      <c r="I81" s="4">
        <v>2.4300000000000002</v>
      </c>
      <c r="J81" s="5">
        <v>2.16</v>
      </c>
      <c r="K81" s="4">
        <v>0</v>
      </c>
      <c r="L81" s="4">
        <f t="shared" si="35"/>
        <v>-1</v>
      </c>
      <c r="M81" s="15">
        <f t="shared" si="45"/>
        <v>22.11</v>
      </c>
      <c r="N81" s="20">
        <f t="shared" si="46"/>
        <v>0.27637499999999998</v>
      </c>
    </row>
    <row r="82" spans="1:14" x14ac:dyDescent="0.35">
      <c r="A82" s="8">
        <f t="shared" si="38"/>
        <v>81</v>
      </c>
      <c r="B82" s="7">
        <v>42737</v>
      </c>
      <c r="C82" s="4" t="s">
        <v>28</v>
      </c>
      <c r="D82" s="6" t="s">
        <v>33</v>
      </c>
      <c r="E82" s="4" t="s">
        <v>12</v>
      </c>
      <c r="F82" s="6" t="s">
        <v>78</v>
      </c>
      <c r="G82" s="4" t="s">
        <v>93</v>
      </c>
      <c r="I82" s="4">
        <v>2.79</v>
      </c>
      <c r="J82" s="5">
        <v>2.4653446192243091</v>
      </c>
      <c r="K82" s="4">
        <v>1</v>
      </c>
      <c r="L82" s="4">
        <f t="shared" si="35"/>
        <v>1.79</v>
      </c>
      <c r="M82" s="15">
        <f t="shared" si="45"/>
        <v>23.9</v>
      </c>
      <c r="N82" s="20">
        <f t="shared" si="46"/>
        <v>0.29506172839506173</v>
      </c>
    </row>
    <row r="83" spans="1:14" x14ac:dyDescent="0.35">
      <c r="A83" s="8">
        <f t="shared" si="38"/>
        <v>82</v>
      </c>
      <c r="B83" s="7">
        <v>42737</v>
      </c>
      <c r="C83" s="4" t="s">
        <v>16</v>
      </c>
      <c r="D83" s="6" t="s">
        <v>41</v>
      </c>
      <c r="E83" s="4" t="s">
        <v>12</v>
      </c>
      <c r="F83" s="6" t="s">
        <v>51</v>
      </c>
      <c r="G83" s="4" t="s">
        <v>92</v>
      </c>
      <c r="I83" s="4">
        <v>2.14</v>
      </c>
      <c r="J83" s="5">
        <v>2.04</v>
      </c>
      <c r="K83" s="4">
        <v>0</v>
      </c>
      <c r="L83" s="4">
        <f t="shared" si="35"/>
        <v>-1</v>
      </c>
      <c r="M83" s="15">
        <f t="shared" ref="M83:M84" si="47">SUM(M82+L83)</f>
        <v>22.9</v>
      </c>
      <c r="N83" s="20">
        <f t="shared" ref="N83:N84" si="48">SUM(M83/A83)</f>
        <v>0.2792682926829268</v>
      </c>
    </row>
    <row r="84" spans="1:14" x14ac:dyDescent="0.35">
      <c r="A84" s="8">
        <f t="shared" si="38"/>
        <v>83</v>
      </c>
      <c r="B84" s="7">
        <v>42737</v>
      </c>
      <c r="C84" s="4" t="s">
        <v>16</v>
      </c>
      <c r="D84" s="6" t="s">
        <v>89</v>
      </c>
      <c r="E84" s="4" t="s">
        <v>12</v>
      </c>
      <c r="F84" s="6" t="s">
        <v>36</v>
      </c>
      <c r="G84" s="4" t="s">
        <v>92</v>
      </c>
      <c r="H84" s="4">
        <v>0</v>
      </c>
      <c r="I84" s="4">
        <v>2.77</v>
      </c>
      <c r="J84" s="5">
        <v>2.4</v>
      </c>
      <c r="K84" s="4" t="s">
        <v>27</v>
      </c>
      <c r="L84" s="4">
        <f t="shared" si="35"/>
        <v>0</v>
      </c>
      <c r="M84" s="15">
        <f t="shared" si="47"/>
        <v>22.9</v>
      </c>
      <c r="N84" s="20">
        <f t="shared" si="48"/>
        <v>0.27590361445783129</v>
      </c>
    </row>
    <row r="85" spans="1:14" x14ac:dyDescent="0.35">
      <c r="A85" s="8">
        <f t="shared" si="38"/>
        <v>84</v>
      </c>
      <c r="B85" s="7">
        <v>42737</v>
      </c>
      <c r="C85" s="4" t="s">
        <v>55</v>
      </c>
      <c r="D85" s="6" t="s">
        <v>59</v>
      </c>
      <c r="E85" s="4" t="s">
        <v>12</v>
      </c>
      <c r="F85" s="6" t="s">
        <v>60</v>
      </c>
      <c r="G85" s="4" t="s">
        <v>92</v>
      </c>
      <c r="H85" s="4">
        <v>1</v>
      </c>
      <c r="I85" s="4">
        <v>2.73</v>
      </c>
      <c r="J85" s="5">
        <v>2.664103916693759</v>
      </c>
      <c r="K85" s="4">
        <v>1</v>
      </c>
      <c r="L85" s="4">
        <f t="shared" si="35"/>
        <v>1.73</v>
      </c>
      <c r="M85" s="15">
        <f t="shared" ref="M85:M88" si="49">SUM(M84+L85)</f>
        <v>24.63</v>
      </c>
      <c r="N85" s="20">
        <f t="shared" ref="N85:N88" si="50">SUM(M85/A85)</f>
        <v>0.29321428571428571</v>
      </c>
    </row>
    <row r="86" spans="1:14" x14ac:dyDescent="0.35">
      <c r="A86" s="8">
        <f t="shared" si="38"/>
        <v>85</v>
      </c>
      <c r="B86" s="7">
        <v>42737</v>
      </c>
      <c r="C86" s="4" t="s">
        <v>31</v>
      </c>
      <c r="D86" s="6" t="s">
        <v>70</v>
      </c>
      <c r="E86" s="4" t="s">
        <v>12</v>
      </c>
      <c r="F86" s="6" t="s">
        <v>90</v>
      </c>
      <c r="G86" s="4" t="s">
        <v>93</v>
      </c>
      <c r="H86" s="4">
        <v>0.5</v>
      </c>
      <c r="I86" s="4">
        <v>2.2400000000000002</v>
      </c>
      <c r="J86" s="5">
        <v>2.2273484256629597</v>
      </c>
      <c r="K86" s="4">
        <v>1</v>
      </c>
      <c r="L86" s="4">
        <f t="shared" si="35"/>
        <v>1.2400000000000002</v>
      </c>
      <c r="M86" s="15">
        <f t="shared" si="49"/>
        <v>25.869999999999997</v>
      </c>
      <c r="N86" s="20">
        <f t="shared" si="50"/>
        <v>0.30435294117647055</v>
      </c>
    </row>
    <row r="87" spans="1:14" x14ac:dyDescent="0.35">
      <c r="A87" s="8">
        <f t="shared" si="38"/>
        <v>86</v>
      </c>
      <c r="B87" s="7">
        <v>42742</v>
      </c>
      <c r="C87" s="4" t="s">
        <v>16</v>
      </c>
      <c r="D87" s="6" t="s">
        <v>68</v>
      </c>
      <c r="E87" s="4" t="s">
        <v>12</v>
      </c>
      <c r="F87" s="6" t="s">
        <v>25</v>
      </c>
      <c r="G87" s="4" t="s">
        <v>92</v>
      </c>
      <c r="H87" s="4">
        <v>0.5</v>
      </c>
      <c r="I87" s="4">
        <v>2.0099999999999998</v>
      </c>
      <c r="J87" s="5">
        <v>2</v>
      </c>
      <c r="K87" s="4">
        <v>0</v>
      </c>
      <c r="L87" s="4">
        <f t="shared" si="35"/>
        <v>-1</v>
      </c>
      <c r="M87" s="15">
        <f t="shared" si="49"/>
        <v>24.869999999999997</v>
      </c>
      <c r="N87" s="20">
        <f t="shared" si="50"/>
        <v>0.28918604651162788</v>
      </c>
    </row>
    <row r="88" spans="1:14" x14ac:dyDescent="0.35">
      <c r="A88" s="8">
        <f t="shared" si="38"/>
        <v>87</v>
      </c>
      <c r="B88" s="7">
        <v>42742</v>
      </c>
      <c r="C88" s="4" t="s">
        <v>31</v>
      </c>
      <c r="D88" s="6" t="s">
        <v>103</v>
      </c>
      <c r="E88" s="4" t="s">
        <v>12</v>
      </c>
      <c r="F88" s="6" t="s">
        <v>32</v>
      </c>
      <c r="G88" s="4" t="s">
        <v>93</v>
      </c>
      <c r="I88" s="4">
        <v>2.95</v>
      </c>
      <c r="J88" s="5">
        <v>2.8238254435403598</v>
      </c>
      <c r="K88" s="4">
        <v>1</v>
      </c>
      <c r="L88" s="4">
        <f t="shared" si="35"/>
        <v>1.9500000000000002</v>
      </c>
      <c r="M88" s="15">
        <f t="shared" si="49"/>
        <v>26.819999999999997</v>
      </c>
      <c r="N88" s="20">
        <f t="shared" si="50"/>
        <v>0.30827586206896546</v>
      </c>
    </row>
    <row r="89" spans="1:14" x14ac:dyDescent="0.35">
      <c r="A89" s="8">
        <f t="shared" si="38"/>
        <v>88</v>
      </c>
      <c r="B89" s="7">
        <v>42749</v>
      </c>
      <c r="C89" s="4" t="s">
        <v>55</v>
      </c>
      <c r="D89" s="6" t="s">
        <v>59</v>
      </c>
      <c r="E89" s="4" t="s">
        <v>12</v>
      </c>
      <c r="F89" s="6" t="s">
        <v>96</v>
      </c>
      <c r="G89" s="4" t="s">
        <v>92</v>
      </c>
      <c r="H89" s="4">
        <v>0</v>
      </c>
      <c r="I89" s="4">
        <v>2.2200000000000002</v>
      </c>
      <c r="J89" s="5">
        <v>2.14</v>
      </c>
      <c r="K89" s="4">
        <v>0</v>
      </c>
      <c r="L89" s="4">
        <f t="shared" si="35"/>
        <v>-1</v>
      </c>
      <c r="M89" s="15">
        <f t="shared" ref="M89:M90" si="51">SUM(M88+L89)</f>
        <v>25.819999999999997</v>
      </c>
      <c r="N89" s="20">
        <f t="shared" ref="N89:N90" si="52">SUM(M89/A89)</f>
        <v>0.2934090909090909</v>
      </c>
    </row>
    <row r="90" spans="1:14" x14ac:dyDescent="0.35">
      <c r="A90" s="8">
        <f t="shared" si="38"/>
        <v>89</v>
      </c>
      <c r="B90" s="7">
        <v>42749</v>
      </c>
      <c r="C90" s="4" t="s">
        <v>55</v>
      </c>
      <c r="D90" s="6" t="s">
        <v>58</v>
      </c>
      <c r="E90" s="4" t="s">
        <v>12</v>
      </c>
      <c r="F90" s="6" t="s">
        <v>57</v>
      </c>
      <c r="G90" s="4" t="s">
        <v>92</v>
      </c>
      <c r="I90" s="4">
        <v>2.42</v>
      </c>
      <c r="J90" s="5">
        <v>2.36</v>
      </c>
      <c r="K90" s="4">
        <v>1</v>
      </c>
      <c r="L90" s="4">
        <f t="shared" si="35"/>
        <v>1.42</v>
      </c>
      <c r="M90" s="15">
        <f t="shared" si="51"/>
        <v>27.239999999999995</v>
      </c>
      <c r="N90" s="20">
        <f t="shared" si="52"/>
        <v>0.30606741573033702</v>
      </c>
    </row>
    <row r="91" spans="1:14" x14ac:dyDescent="0.35">
      <c r="A91" s="8">
        <f t="shared" si="38"/>
        <v>90</v>
      </c>
      <c r="B91" s="7">
        <v>42749</v>
      </c>
      <c r="C91" s="4" t="s">
        <v>55</v>
      </c>
      <c r="D91" s="6" t="s">
        <v>56</v>
      </c>
      <c r="E91" s="4" t="s">
        <v>12</v>
      </c>
      <c r="F91" s="6" t="s">
        <v>77</v>
      </c>
      <c r="G91" s="4" t="s">
        <v>92</v>
      </c>
      <c r="H91" s="4">
        <v>0.5</v>
      </c>
      <c r="I91" s="4">
        <v>2.4</v>
      </c>
      <c r="J91" s="5">
        <v>2.29</v>
      </c>
      <c r="K91" s="4">
        <v>0</v>
      </c>
      <c r="L91" s="4">
        <f t="shared" si="35"/>
        <v>-1</v>
      </c>
      <c r="M91" s="15">
        <f t="shared" ref="M91" si="53">SUM(M90+L91)</f>
        <v>26.239999999999995</v>
      </c>
      <c r="N91" s="20">
        <f t="shared" ref="N91" si="54">SUM(M91/A91)</f>
        <v>0.29155555555555551</v>
      </c>
    </row>
    <row r="92" spans="1:14" x14ac:dyDescent="0.35">
      <c r="A92" s="8">
        <f t="shared" si="38"/>
        <v>91</v>
      </c>
      <c r="B92" s="7">
        <v>42749</v>
      </c>
      <c r="C92" s="4" t="s">
        <v>16</v>
      </c>
      <c r="D92" s="6" t="s">
        <v>23</v>
      </c>
      <c r="E92" s="4" t="s">
        <v>12</v>
      </c>
      <c r="F92" s="6" t="s">
        <v>25</v>
      </c>
      <c r="G92" s="4" t="s">
        <v>92</v>
      </c>
      <c r="H92" s="4">
        <v>0.5</v>
      </c>
      <c r="I92" s="4">
        <v>2.36</v>
      </c>
      <c r="J92" s="5">
        <v>2.34</v>
      </c>
      <c r="K92" s="4">
        <v>1</v>
      </c>
      <c r="L92" s="4">
        <f t="shared" si="35"/>
        <v>1.3599999999999999</v>
      </c>
      <c r="M92" s="15">
        <f t="shared" ref="M92" si="55">SUM(M91+L92)</f>
        <v>27.599999999999994</v>
      </c>
      <c r="N92" s="20">
        <f t="shared" ref="N92" si="56">SUM(M92/A92)</f>
        <v>0.30329670329670322</v>
      </c>
    </row>
    <row r="93" spans="1:14" x14ac:dyDescent="0.35">
      <c r="A93" s="8">
        <f t="shared" si="38"/>
        <v>92</v>
      </c>
      <c r="B93" s="7">
        <v>42749</v>
      </c>
      <c r="C93" s="4" t="s">
        <v>28</v>
      </c>
      <c r="D93" s="6" t="s">
        <v>33</v>
      </c>
      <c r="E93" s="4" t="s">
        <v>12</v>
      </c>
      <c r="F93" s="6" t="s">
        <v>46</v>
      </c>
      <c r="G93" s="4" t="s">
        <v>93</v>
      </c>
      <c r="H93" s="4">
        <v>0.5</v>
      </c>
      <c r="I93" s="4">
        <v>2.34</v>
      </c>
      <c r="J93" s="5">
        <v>2.3098708774039629</v>
      </c>
      <c r="K93" s="4">
        <v>0</v>
      </c>
      <c r="L93" s="4">
        <f t="shared" si="35"/>
        <v>-1</v>
      </c>
      <c r="M93" s="15">
        <f t="shared" ref="M93:M94" si="57">SUM(M92+L93)</f>
        <v>26.599999999999994</v>
      </c>
      <c r="N93" s="20">
        <f t="shared" ref="N93:N94" si="58">SUM(M93/A93)</f>
        <v>0.28913043478260864</v>
      </c>
    </row>
    <row r="94" spans="1:14" x14ac:dyDescent="0.35">
      <c r="A94" s="8">
        <f t="shared" si="38"/>
        <v>93</v>
      </c>
      <c r="B94" s="7">
        <v>42749</v>
      </c>
      <c r="C94" s="4" t="s">
        <v>16</v>
      </c>
      <c r="D94" s="6" t="s">
        <v>42</v>
      </c>
      <c r="E94" s="4" t="s">
        <v>12</v>
      </c>
      <c r="F94" s="6" t="s">
        <v>50</v>
      </c>
      <c r="G94" s="4" t="s">
        <v>92</v>
      </c>
      <c r="I94" s="4">
        <v>2.63</v>
      </c>
      <c r="J94" s="5">
        <v>2.6112345735596749</v>
      </c>
      <c r="K94" s="4">
        <v>1</v>
      </c>
      <c r="L94" s="4">
        <f t="shared" si="35"/>
        <v>1.63</v>
      </c>
      <c r="M94" s="15">
        <f t="shared" si="57"/>
        <v>28.229999999999993</v>
      </c>
      <c r="N94" s="20">
        <f t="shared" si="58"/>
        <v>0.30354838709677412</v>
      </c>
    </row>
    <row r="95" spans="1:14" x14ac:dyDescent="0.35">
      <c r="A95" s="8">
        <f t="shared" si="38"/>
        <v>94</v>
      </c>
      <c r="B95" s="7">
        <v>42755</v>
      </c>
      <c r="C95" s="4" t="s">
        <v>16</v>
      </c>
      <c r="D95" s="6" t="s">
        <v>52</v>
      </c>
      <c r="E95" s="4" t="s">
        <v>12</v>
      </c>
      <c r="F95" s="6" t="s">
        <v>24</v>
      </c>
      <c r="G95" s="4" t="s">
        <v>92</v>
      </c>
      <c r="I95" s="4">
        <v>2.7</v>
      </c>
      <c r="J95" s="5">
        <v>2.6660327163107382</v>
      </c>
      <c r="K95" s="4">
        <v>0</v>
      </c>
      <c r="L95" s="4">
        <f t="shared" si="35"/>
        <v>-1</v>
      </c>
      <c r="M95" s="15">
        <f t="shared" ref="M95:M98" si="59">SUM(M94+L95)</f>
        <v>27.229999999999993</v>
      </c>
      <c r="N95" s="20">
        <f t="shared" ref="N95:N98" si="60">SUM(M95/A95)</f>
        <v>0.28968085106382974</v>
      </c>
    </row>
    <row r="96" spans="1:14" x14ac:dyDescent="0.35">
      <c r="A96" s="8">
        <f t="shared" si="38"/>
        <v>95</v>
      </c>
      <c r="B96" s="7">
        <v>42756</v>
      </c>
      <c r="C96" s="4" t="s">
        <v>55</v>
      </c>
      <c r="D96" s="6" t="s">
        <v>62</v>
      </c>
      <c r="E96" s="4" t="s">
        <v>12</v>
      </c>
      <c r="F96" s="6" t="s">
        <v>94</v>
      </c>
      <c r="G96" s="4" t="s">
        <v>93</v>
      </c>
      <c r="H96" s="4">
        <v>0</v>
      </c>
      <c r="I96" s="4">
        <v>2.75</v>
      </c>
      <c r="J96" s="5">
        <v>2.3641477941168247</v>
      </c>
      <c r="K96" s="4" t="s">
        <v>27</v>
      </c>
      <c r="L96" s="4">
        <f t="shared" si="35"/>
        <v>0</v>
      </c>
      <c r="M96" s="15">
        <f t="shared" si="59"/>
        <v>27.229999999999993</v>
      </c>
      <c r="N96" s="20">
        <f t="shared" si="60"/>
        <v>0.28663157894736835</v>
      </c>
    </row>
    <row r="97" spans="1:14" x14ac:dyDescent="0.35">
      <c r="A97" s="8">
        <f t="shared" si="38"/>
        <v>96</v>
      </c>
      <c r="B97" s="7">
        <v>42756</v>
      </c>
      <c r="C97" s="4" t="s">
        <v>28</v>
      </c>
      <c r="D97" s="6" t="s">
        <v>104</v>
      </c>
      <c r="E97" s="4" t="s">
        <v>12</v>
      </c>
      <c r="F97" s="6" t="s">
        <v>101</v>
      </c>
      <c r="G97" s="4" t="s">
        <v>93</v>
      </c>
      <c r="H97" s="4">
        <v>0.5</v>
      </c>
      <c r="I97" s="5">
        <v>2.2000000000000002</v>
      </c>
      <c r="J97" s="5">
        <v>2.0930810254278995</v>
      </c>
      <c r="K97" s="4">
        <v>0</v>
      </c>
      <c r="L97" s="4">
        <f t="shared" si="35"/>
        <v>-1</v>
      </c>
      <c r="M97" s="15">
        <f t="shared" si="59"/>
        <v>26.229999999999993</v>
      </c>
      <c r="N97" s="20">
        <f t="shared" si="60"/>
        <v>0.27322916666666658</v>
      </c>
    </row>
    <row r="98" spans="1:14" x14ac:dyDescent="0.35">
      <c r="A98" s="8">
        <f t="shared" si="38"/>
        <v>97</v>
      </c>
      <c r="B98" s="7">
        <v>42756</v>
      </c>
      <c r="C98" s="4" t="s">
        <v>55</v>
      </c>
      <c r="D98" s="6" t="s">
        <v>96</v>
      </c>
      <c r="E98" s="4" t="s">
        <v>12</v>
      </c>
      <c r="F98" s="6" t="s">
        <v>76</v>
      </c>
      <c r="G98" s="4" t="s">
        <v>92</v>
      </c>
      <c r="H98" s="4">
        <v>0.5</v>
      </c>
      <c r="I98" s="4">
        <v>2.4500000000000002</v>
      </c>
      <c r="J98" s="5">
        <v>2.3705039204246541</v>
      </c>
      <c r="K98" s="4">
        <v>1</v>
      </c>
      <c r="L98" s="4">
        <f t="shared" si="35"/>
        <v>1.4500000000000002</v>
      </c>
      <c r="M98" s="15">
        <f t="shared" si="59"/>
        <v>27.679999999999993</v>
      </c>
      <c r="N98" s="20">
        <f t="shared" si="60"/>
        <v>0.28536082474226798</v>
      </c>
    </row>
    <row r="99" spans="1:14" x14ac:dyDescent="0.35">
      <c r="A99" s="8">
        <f t="shared" si="38"/>
        <v>98</v>
      </c>
      <c r="B99" s="7">
        <v>42756</v>
      </c>
      <c r="C99" s="4" t="s">
        <v>28</v>
      </c>
      <c r="D99" s="6" t="s">
        <v>29</v>
      </c>
      <c r="E99" s="4" t="s">
        <v>12</v>
      </c>
      <c r="F99" s="6" t="s">
        <v>40</v>
      </c>
      <c r="G99" s="4" t="s">
        <v>93</v>
      </c>
      <c r="H99" s="4">
        <v>0</v>
      </c>
      <c r="I99" s="4">
        <v>2.77</v>
      </c>
      <c r="J99" s="5">
        <v>2.7459723703496199</v>
      </c>
      <c r="K99" s="4" t="s">
        <v>27</v>
      </c>
      <c r="L99" s="4">
        <f t="shared" si="35"/>
        <v>0</v>
      </c>
      <c r="M99" s="15">
        <f t="shared" ref="M99:M102" si="61">SUM(M98+L99)</f>
        <v>27.679999999999993</v>
      </c>
      <c r="N99" s="20">
        <f t="shared" ref="N99:N102" si="62">SUM(M99/A99)</f>
        <v>0.28244897959183668</v>
      </c>
    </row>
    <row r="100" spans="1:14" x14ac:dyDescent="0.35">
      <c r="A100" s="8">
        <f t="shared" si="38"/>
        <v>99</v>
      </c>
      <c r="B100" s="7">
        <v>42756</v>
      </c>
      <c r="C100" s="4" t="s">
        <v>16</v>
      </c>
      <c r="D100" s="6" t="s">
        <v>23</v>
      </c>
      <c r="E100" s="4" t="s">
        <v>12</v>
      </c>
      <c r="F100" s="6" t="s">
        <v>50</v>
      </c>
      <c r="G100" s="4" t="s">
        <v>92</v>
      </c>
      <c r="I100" s="4">
        <v>2.81</v>
      </c>
      <c r="J100" s="5">
        <v>2.7042213381169242</v>
      </c>
      <c r="K100" s="4">
        <v>1</v>
      </c>
      <c r="L100" s="4">
        <f t="shared" si="35"/>
        <v>1.81</v>
      </c>
      <c r="M100" s="15">
        <f t="shared" si="61"/>
        <v>29.489999999999991</v>
      </c>
      <c r="N100" s="20">
        <f t="shared" si="62"/>
        <v>0.2978787878787878</v>
      </c>
    </row>
    <row r="101" spans="1:14" x14ac:dyDescent="0.35">
      <c r="A101" s="8">
        <f t="shared" si="38"/>
        <v>100</v>
      </c>
      <c r="B101" s="7">
        <v>42756</v>
      </c>
      <c r="C101" s="4" t="s">
        <v>31</v>
      </c>
      <c r="D101" s="6" t="s">
        <v>32</v>
      </c>
      <c r="E101" s="4" t="s">
        <v>12</v>
      </c>
      <c r="F101" s="6" t="s">
        <v>74</v>
      </c>
      <c r="G101" s="4" t="s">
        <v>92</v>
      </c>
      <c r="I101" s="4">
        <v>2.2000000000000002</v>
      </c>
      <c r="J101" s="5">
        <v>2.1039863009364188</v>
      </c>
      <c r="K101" s="4">
        <v>0</v>
      </c>
      <c r="L101" s="4">
        <f t="shared" si="35"/>
        <v>-1</v>
      </c>
      <c r="M101" s="15">
        <f t="shared" si="61"/>
        <v>28.489999999999991</v>
      </c>
      <c r="N101" s="20">
        <f t="shared" si="62"/>
        <v>0.28489999999999993</v>
      </c>
    </row>
    <row r="102" spans="1:14" x14ac:dyDescent="0.35">
      <c r="A102" s="8">
        <f t="shared" si="38"/>
        <v>101</v>
      </c>
      <c r="B102" s="7">
        <v>42757</v>
      </c>
      <c r="C102" s="4" t="s">
        <v>55</v>
      </c>
      <c r="D102" s="6" t="s">
        <v>75</v>
      </c>
      <c r="E102" s="4" t="s">
        <v>12</v>
      </c>
      <c r="F102" s="6" t="s">
        <v>53</v>
      </c>
      <c r="G102" s="4" t="s">
        <v>93</v>
      </c>
      <c r="H102" s="4">
        <v>1.5</v>
      </c>
      <c r="I102" s="4">
        <v>2.57</v>
      </c>
      <c r="J102" s="5">
        <v>2.42</v>
      </c>
      <c r="K102" s="4">
        <v>1</v>
      </c>
      <c r="L102" s="4">
        <f t="shared" si="35"/>
        <v>1.5699999999999998</v>
      </c>
      <c r="M102" s="15">
        <f t="shared" si="61"/>
        <v>30.059999999999992</v>
      </c>
      <c r="N102" s="20">
        <f t="shared" si="62"/>
        <v>0.29762376237623756</v>
      </c>
    </row>
    <row r="103" spans="1:14" x14ac:dyDescent="0.35">
      <c r="A103" s="8">
        <f t="shared" si="38"/>
        <v>102</v>
      </c>
      <c r="B103" s="7">
        <v>42759</v>
      </c>
      <c r="C103" s="4" t="s">
        <v>16</v>
      </c>
      <c r="D103" s="6" t="s">
        <v>25</v>
      </c>
      <c r="E103" s="4" t="s">
        <v>12</v>
      </c>
      <c r="F103" s="6" t="s">
        <v>42</v>
      </c>
      <c r="G103" s="4" t="s">
        <v>93</v>
      </c>
      <c r="H103" s="4">
        <v>0.5</v>
      </c>
      <c r="I103" s="4">
        <v>2.87</v>
      </c>
      <c r="J103" s="5">
        <v>2.6</v>
      </c>
      <c r="K103" s="4">
        <v>1</v>
      </c>
      <c r="L103" s="4">
        <f t="shared" si="35"/>
        <v>1.87</v>
      </c>
      <c r="M103" s="15">
        <f t="shared" ref="M103:M106" si="63">SUM(M102+L103)</f>
        <v>31.929999999999993</v>
      </c>
      <c r="N103" s="20">
        <f t="shared" ref="N103:N106" si="64">SUM(M103/A103)</f>
        <v>0.31303921568627446</v>
      </c>
    </row>
    <row r="104" spans="1:14" x14ac:dyDescent="0.35">
      <c r="A104" s="8">
        <f t="shared" si="38"/>
        <v>103</v>
      </c>
      <c r="B104" s="7">
        <v>42763</v>
      </c>
      <c r="C104" s="4" t="s">
        <v>16</v>
      </c>
      <c r="D104" s="6" t="s">
        <v>51</v>
      </c>
      <c r="E104" s="4" t="s">
        <v>12</v>
      </c>
      <c r="F104" s="6" t="s">
        <v>36</v>
      </c>
      <c r="G104" s="4" t="s">
        <v>92</v>
      </c>
      <c r="I104" s="4">
        <v>2.54</v>
      </c>
      <c r="J104" s="5">
        <v>2.3672656604400277</v>
      </c>
      <c r="K104" s="4">
        <v>0</v>
      </c>
      <c r="L104" s="4">
        <f t="shared" si="35"/>
        <v>-1</v>
      </c>
      <c r="M104" s="15">
        <f t="shared" si="63"/>
        <v>30.929999999999993</v>
      </c>
      <c r="N104" s="20">
        <f t="shared" si="64"/>
        <v>0.30029126213592228</v>
      </c>
    </row>
    <row r="105" spans="1:14" x14ac:dyDescent="0.35">
      <c r="A105" s="8">
        <f t="shared" si="38"/>
        <v>104</v>
      </c>
      <c r="B105" s="7">
        <v>42763</v>
      </c>
      <c r="C105" s="4" t="s">
        <v>31</v>
      </c>
      <c r="D105" s="6" t="s">
        <v>83</v>
      </c>
      <c r="E105" s="4" t="s">
        <v>12</v>
      </c>
      <c r="F105" s="6" t="s">
        <v>71</v>
      </c>
      <c r="G105" s="4" t="s">
        <v>93</v>
      </c>
      <c r="H105" s="4">
        <v>0.5</v>
      </c>
      <c r="I105" s="4">
        <v>2.23</v>
      </c>
      <c r="J105" s="5">
        <v>2.1958200916248019</v>
      </c>
      <c r="K105" s="4">
        <v>1</v>
      </c>
      <c r="L105" s="4">
        <f t="shared" si="35"/>
        <v>1.23</v>
      </c>
      <c r="M105" s="15">
        <f t="shared" si="63"/>
        <v>32.159999999999989</v>
      </c>
      <c r="N105" s="20">
        <f t="shared" si="64"/>
        <v>0.30923076923076914</v>
      </c>
    </row>
    <row r="106" spans="1:14" x14ac:dyDescent="0.35">
      <c r="A106" s="8">
        <f t="shared" si="38"/>
        <v>105</v>
      </c>
      <c r="B106" s="7">
        <v>42763</v>
      </c>
      <c r="C106" s="4" t="s">
        <v>16</v>
      </c>
      <c r="D106" s="6" t="s">
        <v>18</v>
      </c>
      <c r="E106" s="4" t="s">
        <v>12</v>
      </c>
      <c r="F106" s="6" t="s">
        <v>19</v>
      </c>
      <c r="G106" s="4" t="s">
        <v>92</v>
      </c>
      <c r="I106" s="4">
        <v>2.2999999999999998</v>
      </c>
      <c r="J106" s="5">
        <v>2.2656508967697486</v>
      </c>
      <c r="K106" s="4">
        <v>1</v>
      </c>
      <c r="L106" s="4">
        <f t="shared" si="35"/>
        <v>1.2999999999999998</v>
      </c>
      <c r="M106" s="15">
        <f t="shared" si="63"/>
        <v>33.459999999999987</v>
      </c>
      <c r="N106" s="20">
        <f t="shared" si="64"/>
        <v>0.31866666666666654</v>
      </c>
    </row>
    <row r="107" spans="1:14" x14ac:dyDescent="0.35">
      <c r="A107" s="8">
        <f t="shared" si="38"/>
        <v>106</v>
      </c>
      <c r="B107" s="7">
        <v>42763</v>
      </c>
      <c r="C107" s="4" t="s">
        <v>31</v>
      </c>
      <c r="D107" s="6" t="s">
        <v>74</v>
      </c>
      <c r="E107" s="4" t="s">
        <v>12</v>
      </c>
      <c r="F107" s="6" t="s">
        <v>90</v>
      </c>
      <c r="G107" s="4" t="s">
        <v>93</v>
      </c>
      <c r="H107" s="4">
        <v>0</v>
      </c>
      <c r="I107" s="4">
        <v>2.29</v>
      </c>
      <c r="J107" s="5">
        <v>2.2362359986831661</v>
      </c>
      <c r="K107" s="4">
        <v>0</v>
      </c>
      <c r="L107" s="4">
        <f t="shared" si="35"/>
        <v>-1</v>
      </c>
      <c r="M107" s="15">
        <f t="shared" ref="M107:M110" si="65">SUM(M106+L107)</f>
        <v>32.459999999999987</v>
      </c>
      <c r="N107" s="20">
        <f t="shared" ref="N107:N110" si="66">SUM(M107/A107)</f>
        <v>0.30622641509433951</v>
      </c>
    </row>
    <row r="108" spans="1:14" x14ac:dyDescent="0.35">
      <c r="A108" s="8">
        <f t="shared" si="38"/>
        <v>107</v>
      </c>
      <c r="B108" s="7">
        <v>42763</v>
      </c>
      <c r="C108" s="4" t="s">
        <v>31</v>
      </c>
      <c r="D108" s="6" t="s">
        <v>22</v>
      </c>
      <c r="E108" s="4" t="s">
        <v>12</v>
      </c>
      <c r="F108" s="6" t="s">
        <v>69</v>
      </c>
      <c r="G108" s="4" t="s">
        <v>93</v>
      </c>
      <c r="H108" s="4">
        <v>0</v>
      </c>
      <c r="I108" s="4">
        <v>2.31</v>
      </c>
      <c r="J108" s="5">
        <v>2.2033406321056468</v>
      </c>
      <c r="K108" s="4">
        <v>0</v>
      </c>
      <c r="L108" s="4">
        <f t="shared" si="35"/>
        <v>-1</v>
      </c>
      <c r="M108" s="15">
        <f t="shared" si="65"/>
        <v>31.459999999999987</v>
      </c>
      <c r="N108" s="20">
        <f t="shared" si="66"/>
        <v>0.29401869158878491</v>
      </c>
    </row>
    <row r="109" spans="1:14" x14ac:dyDescent="0.35">
      <c r="A109" s="8">
        <f t="shared" si="38"/>
        <v>108</v>
      </c>
      <c r="B109" s="7">
        <v>42766</v>
      </c>
      <c r="C109" s="4" t="s">
        <v>28</v>
      </c>
      <c r="D109" s="6" t="s">
        <v>46</v>
      </c>
      <c r="E109" s="4" t="s">
        <v>12</v>
      </c>
      <c r="F109" s="6" t="s">
        <v>47</v>
      </c>
      <c r="G109" s="4" t="s">
        <v>92</v>
      </c>
      <c r="I109" s="5">
        <v>2.9</v>
      </c>
      <c r="J109" s="5">
        <v>2.496140799797915</v>
      </c>
      <c r="K109" s="4">
        <v>0</v>
      </c>
      <c r="L109" s="4">
        <f t="shared" si="35"/>
        <v>-1</v>
      </c>
      <c r="M109" s="15">
        <f t="shared" si="65"/>
        <v>30.459999999999987</v>
      </c>
      <c r="N109" s="20">
        <f t="shared" si="66"/>
        <v>0.28203703703703692</v>
      </c>
    </row>
    <row r="110" spans="1:14" x14ac:dyDescent="0.35">
      <c r="A110" s="8">
        <f t="shared" si="38"/>
        <v>109</v>
      </c>
      <c r="B110" s="7">
        <v>42766</v>
      </c>
      <c r="C110" s="4" t="s">
        <v>28</v>
      </c>
      <c r="D110" s="6" t="s">
        <v>35</v>
      </c>
      <c r="E110" s="4" t="s">
        <v>12</v>
      </c>
      <c r="F110" s="6" t="s">
        <v>29</v>
      </c>
      <c r="G110" s="4" t="s">
        <v>92</v>
      </c>
      <c r="I110" s="5">
        <v>2.8</v>
      </c>
      <c r="J110" s="5">
        <v>2.7</v>
      </c>
      <c r="K110" s="4">
        <v>1</v>
      </c>
      <c r="L110" s="4">
        <f t="shared" si="35"/>
        <v>1.7999999999999998</v>
      </c>
      <c r="M110" s="15">
        <f t="shared" si="65"/>
        <v>32.259999999999984</v>
      </c>
      <c r="N110" s="20">
        <f t="shared" si="66"/>
        <v>0.29596330275229343</v>
      </c>
    </row>
    <row r="111" spans="1:14" x14ac:dyDescent="0.35">
      <c r="A111" s="8">
        <f t="shared" si="38"/>
        <v>110</v>
      </c>
      <c r="B111" s="7">
        <v>42767</v>
      </c>
      <c r="C111" s="4" t="s">
        <v>55</v>
      </c>
      <c r="D111" s="6" t="s">
        <v>58</v>
      </c>
      <c r="E111" s="4" t="s">
        <v>12</v>
      </c>
      <c r="F111" s="6" t="s">
        <v>62</v>
      </c>
      <c r="G111" s="4" t="s">
        <v>92</v>
      </c>
      <c r="H111" s="4">
        <v>0.5</v>
      </c>
      <c r="I111" s="4">
        <v>2.62</v>
      </c>
      <c r="J111" s="5">
        <v>2.1304205017855371</v>
      </c>
      <c r="K111" s="4">
        <v>0</v>
      </c>
      <c r="L111" s="4">
        <f t="shared" si="35"/>
        <v>-1</v>
      </c>
      <c r="M111" s="15">
        <f t="shared" ref="M111" si="67">SUM(M110+L111)</f>
        <v>31.259999999999984</v>
      </c>
      <c r="N111" s="20">
        <f t="shared" ref="N111" si="68">SUM(M111/A111)</f>
        <v>0.28418181818181804</v>
      </c>
    </row>
    <row r="112" spans="1:14" x14ac:dyDescent="0.35">
      <c r="A112" s="8">
        <f t="shared" si="38"/>
        <v>111</v>
      </c>
      <c r="B112" s="7">
        <v>42768</v>
      </c>
      <c r="C112" s="4" t="s">
        <v>28</v>
      </c>
      <c r="D112" s="6" t="s">
        <v>104</v>
      </c>
      <c r="E112" s="4" t="s">
        <v>12</v>
      </c>
      <c r="F112" s="6" t="s">
        <v>78</v>
      </c>
      <c r="G112" s="4" t="s">
        <v>93</v>
      </c>
      <c r="I112" s="4">
        <v>2.85</v>
      </c>
      <c r="J112" s="5">
        <v>2.4300000000000002</v>
      </c>
      <c r="K112" s="4">
        <v>0</v>
      </c>
      <c r="L112" s="4">
        <f t="shared" ref="L112:L116" si="69">IF(K112=1,I112-1,IF(K112=0,-1,0))</f>
        <v>-1</v>
      </c>
      <c r="M112" s="15">
        <f t="shared" ref="M112:M116" si="70">SUM(M111+L112)</f>
        <v>30.259999999999984</v>
      </c>
      <c r="N112" s="20">
        <f t="shared" ref="N112:N116" si="71">SUM(M112/A112)</f>
        <v>0.27261261261261249</v>
      </c>
    </row>
    <row r="113" spans="1:14" x14ac:dyDescent="0.35">
      <c r="A113" s="8">
        <f t="shared" si="38"/>
        <v>112</v>
      </c>
      <c r="B113" s="7">
        <v>42770</v>
      </c>
      <c r="C113" s="4" t="s">
        <v>55</v>
      </c>
      <c r="D113" s="6" t="s">
        <v>86</v>
      </c>
      <c r="E113" s="4" t="s">
        <v>12</v>
      </c>
      <c r="F113" s="6" t="s">
        <v>53</v>
      </c>
      <c r="G113" s="4" t="s">
        <v>93</v>
      </c>
      <c r="H113" s="4">
        <v>0</v>
      </c>
      <c r="I113" s="4">
        <v>2.77</v>
      </c>
      <c r="J113" s="5">
        <v>2.7559977238896112</v>
      </c>
      <c r="K113" s="4">
        <v>0</v>
      </c>
      <c r="L113" s="4">
        <f t="shared" si="69"/>
        <v>-1</v>
      </c>
      <c r="M113" s="15">
        <f t="shared" si="70"/>
        <v>29.259999999999984</v>
      </c>
      <c r="N113" s="20">
        <f t="shared" si="71"/>
        <v>0.26124999999999987</v>
      </c>
    </row>
    <row r="114" spans="1:14" x14ac:dyDescent="0.35">
      <c r="A114" s="8">
        <f t="shared" si="38"/>
        <v>113</v>
      </c>
      <c r="B114" s="7">
        <v>42770</v>
      </c>
      <c r="C114" s="4" t="s">
        <v>28</v>
      </c>
      <c r="D114" s="6" t="s">
        <v>81</v>
      </c>
      <c r="E114" s="4" t="s">
        <v>12</v>
      </c>
      <c r="F114" s="6" t="s">
        <v>29</v>
      </c>
      <c r="G114" s="4" t="s">
        <v>92</v>
      </c>
      <c r="H114" s="4">
        <v>0</v>
      </c>
      <c r="I114" s="4">
        <v>2.11</v>
      </c>
      <c r="J114" s="5">
        <v>3.022506534601118</v>
      </c>
      <c r="K114" s="4">
        <v>1</v>
      </c>
      <c r="L114" s="4">
        <f t="shared" si="69"/>
        <v>1.1099999999999999</v>
      </c>
      <c r="M114" s="15">
        <f t="shared" si="70"/>
        <v>30.369999999999983</v>
      </c>
      <c r="N114" s="20">
        <f t="shared" si="71"/>
        <v>0.26876106194690252</v>
      </c>
    </row>
    <row r="115" spans="1:14" x14ac:dyDescent="0.35">
      <c r="A115" s="8">
        <f t="shared" si="38"/>
        <v>114</v>
      </c>
      <c r="B115" s="7">
        <v>42770</v>
      </c>
      <c r="C115" s="4" t="s">
        <v>16</v>
      </c>
      <c r="D115" s="6" t="s">
        <v>38</v>
      </c>
      <c r="E115" s="4" t="s">
        <v>12</v>
      </c>
      <c r="F115" s="6" t="s">
        <v>50</v>
      </c>
      <c r="G115" s="4" t="s">
        <v>92</v>
      </c>
      <c r="I115" s="4">
        <v>2.34</v>
      </c>
      <c r="J115" s="5">
        <v>2.3025341578627878</v>
      </c>
      <c r="K115" s="4">
        <v>0</v>
      </c>
      <c r="L115" s="4">
        <f t="shared" si="69"/>
        <v>-1</v>
      </c>
      <c r="M115" s="15">
        <f t="shared" si="70"/>
        <v>29.369999999999983</v>
      </c>
      <c r="N115" s="20">
        <f t="shared" si="71"/>
        <v>0.25763157894736827</v>
      </c>
    </row>
    <row r="116" spans="1:14" x14ac:dyDescent="0.35">
      <c r="A116" s="8">
        <f t="shared" si="38"/>
        <v>115</v>
      </c>
      <c r="B116" s="7">
        <v>42770</v>
      </c>
      <c r="C116" s="4" t="s">
        <v>28</v>
      </c>
      <c r="D116" s="6" t="s">
        <v>46</v>
      </c>
      <c r="E116" s="4" t="s">
        <v>12</v>
      </c>
      <c r="F116" s="6" t="s">
        <v>40</v>
      </c>
      <c r="G116" s="4" t="s">
        <v>92</v>
      </c>
      <c r="I116" s="4">
        <v>2.82</v>
      </c>
      <c r="J116" s="5">
        <v>2.7679831929298779</v>
      </c>
      <c r="K116" s="4">
        <v>0</v>
      </c>
      <c r="L116" s="8">
        <f t="shared" si="69"/>
        <v>-1</v>
      </c>
      <c r="M116" s="15">
        <f t="shared" si="70"/>
        <v>28.369999999999983</v>
      </c>
      <c r="N116" s="20">
        <f t="shared" si="71"/>
        <v>0.2466956521739129</v>
      </c>
    </row>
    <row r="117" spans="1:14" x14ac:dyDescent="0.35">
      <c r="A117" s="8">
        <f t="shared" si="38"/>
        <v>116</v>
      </c>
      <c r="B117" s="7">
        <v>42770</v>
      </c>
      <c r="C117" s="4" t="s">
        <v>16</v>
      </c>
      <c r="D117" s="6" t="s">
        <v>25</v>
      </c>
      <c r="E117" s="4" t="s">
        <v>12</v>
      </c>
      <c r="F117" s="6" t="s">
        <v>105</v>
      </c>
      <c r="G117" s="4" t="s">
        <v>93</v>
      </c>
      <c r="H117" s="4">
        <v>0.5</v>
      </c>
      <c r="I117" s="4">
        <v>2.77</v>
      </c>
      <c r="J117" s="5">
        <v>2.7719473711704503</v>
      </c>
      <c r="K117" s="4">
        <v>0</v>
      </c>
      <c r="L117" s="8">
        <f t="shared" ref="L117:L138" si="72">IF(K117=1,I117-1,IF(K117=0,-1,0))</f>
        <v>-1</v>
      </c>
      <c r="M117" s="15">
        <f t="shared" ref="M117:M121" si="73">SUM(M116+L117)</f>
        <v>27.369999999999983</v>
      </c>
      <c r="N117" s="20">
        <f t="shared" ref="N117:N121" si="74">SUM(M117/A117)</f>
        <v>0.23594827586206882</v>
      </c>
    </row>
    <row r="118" spans="1:14" x14ac:dyDescent="0.35">
      <c r="A118" s="8">
        <f t="shared" si="38"/>
        <v>117</v>
      </c>
      <c r="B118" s="7">
        <v>42771</v>
      </c>
      <c r="C118" s="4" t="s">
        <v>55</v>
      </c>
      <c r="D118" s="6" t="s">
        <v>56</v>
      </c>
      <c r="E118" s="4" t="s">
        <v>12</v>
      </c>
      <c r="F118" s="6" t="s">
        <v>76</v>
      </c>
      <c r="G118" s="4" t="s">
        <v>92</v>
      </c>
      <c r="H118" s="4">
        <v>0.5</v>
      </c>
      <c r="I118" s="4">
        <v>2.41</v>
      </c>
      <c r="J118" s="5">
        <v>2.16</v>
      </c>
      <c r="K118" s="4">
        <v>0</v>
      </c>
      <c r="L118" s="8">
        <f t="shared" si="72"/>
        <v>-1</v>
      </c>
      <c r="M118" s="15">
        <f t="shared" si="73"/>
        <v>26.369999999999983</v>
      </c>
      <c r="N118" s="20">
        <f t="shared" si="74"/>
        <v>0.22538461538461524</v>
      </c>
    </row>
    <row r="119" spans="1:14" x14ac:dyDescent="0.35">
      <c r="A119" s="8">
        <f t="shared" si="38"/>
        <v>118</v>
      </c>
      <c r="B119" s="7">
        <v>42777</v>
      </c>
      <c r="C119" s="4" t="s">
        <v>16</v>
      </c>
      <c r="D119" s="6" t="s">
        <v>51</v>
      </c>
      <c r="E119" s="4" t="s">
        <v>12</v>
      </c>
      <c r="F119" s="6" t="s">
        <v>25</v>
      </c>
      <c r="G119" s="4" t="s">
        <v>92</v>
      </c>
      <c r="H119" s="4">
        <v>0.5</v>
      </c>
      <c r="I119" s="4">
        <v>2.0499999999999998</v>
      </c>
      <c r="J119" s="5">
        <v>2.0079129845599728</v>
      </c>
      <c r="K119" s="4">
        <v>0</v>
      </c>
      <c r="L119" s="8">
        <f t="shared" si="72"/>
        <v>-1</v>
      </c>
      <c r="M119" s="15">
        <f t="shared" si="73"/>
        <v>25.369999999999983</v>
      </c>
      <c r="N119" s="20">
        <f t="shared" si="74"/>
        <v>0.21499999999999986</v>
      </c>
    </row>
    <row r="120" spans="1:14" x14ac:dyDescent="0.35">
      <c r="A120" s="8">
        <f t="shared" si="38"/>
        <v>119</v>
      </c>
      <c r="B120" s="7">
        <v>42777</v>
      </c>
      <c r="C120" s="4" t="s">
        <v>55</v>
      </c>
      <c r="D120" s="6" t="s">
        <v>59</v>
      </c>
      <c r="E120" s="4" t="s">
        <v>12</v>
      </c>
      <c r="F120" s="6" t="s">
        <v>63</v>
      </c>
      <c r="G120" s="4" t="s">
        <v>92</v>
      </c>
      <c r="H120" s="4">
        <v>0</v>
      </c>
      <c r="I120" s="4">
        <v>2.81</v>
      </c>
      <c r="J120" s="5">
        <v>2.7055369569827703</v>
      </c>
      <c r="K120" s="4">
        <v>0</v>
      </c>
      <c r="L120" s="8">
        <f t="shared" si="72"/>
        <v>-1</v>
      </c>
      <c r="M120" s="15">
        <f t="shared" si="73"/>
        <v>24.369999999999983</v>
      </c>
      <c r="N120" s="20">
        <f t="shared" si="74"/>
        <v>0.2047899159663864</v>
      </c>
    </row>
    <row r="121" spans="1:14" x14ac:dyDescent="0.35">
      <c r="A121" s="8">
        <f t="shared" si="38"/>
        <v>120</v>
      </c>
      <c r="B121" s="7">
        <v>42777</v>
      </c>
      <c r="C121" s="4" t="s">
        <v>28</v>
      </c>
      <c r="D121" s="6" t="s">
        <v>29</v>
      </c>
      <c r="E121" s="4" t="s">
        <v>12</v>
      </c>
      <c r="F121" s="6" t="s">
        <v>101</v>
      </c>
      <c r="G121" s="4" t="s">
        <v>93</v>
      </c>
      <c r="H121" s="4">
        <v>0.5</v>
      </c>
      <c r="I121" s="4">
        <v>2.11</v>
      </c>
      <c r="J121" s="5">
        <v>2.11</v>
      </c>
      <c r="K121" s="4">
        <v>1</v>
      </c>
      <c r="L121" s="8">
        <f t="shared" si="72"/>
        <v>1.1099999999999999</v>
      </c>
      <c r="M121" s="15">
        <f t="shared" si="73"/>
        <v>25.479999999999983</v>
      </c>
      <c r="N121" s="20">
        <f t="shared" si="74"/>
        <v>0.21233333333333318</v>
      </c>
    </row>
    <row r="122" spans="1:14" x14ac:dyDescent="0.35">
      <c r="A122" s="8">
        <f t="shared" si="38"/>
        <v>121</v>
      </c>
      <c r="B122" s="7">
        <v>42777</v>
      </c>
      <c r="C122" s="4" t="s">
        <v>16</v>
      </c>
      <c r="D122" s="6" t="s">
        <v>30</v>
      </c>
      <c r="E122" s="4" t="s">
        <v>12</v>
      </c>
      <c r="F122" s="6" t="s">
        <v>36</v>
      </c>
      <c r="G122" s="4" t="s">
        <v>92</v>
      </c>
      <c r="I122" s="4">
        <v>2.73</v>
      </c>
      <c r="J122" s="5">
        <v>2.44</v>
      </c>
      <c r="K122" s="4">
        <v>1</v>
      </c>
      <c r="L122" s="8">
        <f t="shared" si="72"/>
        <v>1.73</v>
      </c>
      <c r="M122" s="15">
        <f t="shared" ref="M122" si="75">SUM(M121+L122)</f>
        <v>27.209999999999983</v>
      </c>
      <c r="N122" s="20">
        <f t="shared" ref="N122" si="76">SUM(M122/A122)</f>
        <v>0.22487603305785109</v>
      </c>
    </row>
    <row r="123" spans="1:14" x14ac:dyDescent="0.35">
      <c r="A123" s="8">
        <f t="shared" si="38"/>
        <v>122</v>
      </c>
      <c r="B123" s="7">
        <v>42777</v>
      </c>
      <c r="C123" s="4" t="s">
        <v>31</v>
      </c>
      <c r="D123" s="6" t="s">
        <v>22</v>
      </c>
      <c r="E123" s="4" t="s">
        <v>12</v>
      </c>
      <c r="F123" s="6" t="s">
        <v>14</v>
      </c>
      <c r="G123" s="4" t="s">
        <v>93</v>
      </c>
      <c r="I123" s="4">
        <v>2.85</v>
      </c>
      <c r="J123" s="5">
        <v>2.61</v>
      </c>
      <c r="K123" s="4">
        <v>0</v>
      </c>
      <c r="L123" s="4">
        <f t="shared" si="72"/>
        <v>-1</v>
      </c>
      <c r="M123" s="15">
        <f t="shared" ref="M123" si="77">SUM(M122+L123)</f>
        <v>26.209999999999983</v>
      </c>
      <c r="N123" s="20">
        <f t="shared" ref="N123" si="78">SUM(M123/A123)</f>
        <v>0.21483606557377036</v>
      </c>
    </row>
    <row r="124" spans="1:14" x14ac:dyDescent="0.35">
      <c r="A124" s="8">
        <f t="shared" si="38"/>
        <v>123</v>
      </c>
      <c r="B124" s="7">
        <v>42777</v>
      </c>
      <c r="C124" s="4" t="s">
        <v>55</v>
      </c>
      <c r="D124" s="6" t="s">
        <v>76</v>
      </c>
      <c r="E124" s="4" t="s">
        <v>12</v>
      </c>
      <c r="F124" s="6" t="s">
        <v>86</v>
      </c>
      <c r="G124" s="4" t="s">
        <v>93</v>
      </c>
      <c r="H124" s="4">
        <v>1.5</v>
      </c>
      <c r="I124" s="4">
        <v>2.2400000000000002</v>
      </c>
      <c r="J124" s="5">
        <v>2.1144550922248202</v>
      </c>
      <c r="K124" s="4">
        <v>0</v>
      </c>
      <c r="L124" s="4">
        <f t="shared" si="72"/>
        <v>-1</v>
      </c>
      <c r="M124" s="15">
        <f t="shared" ref="M124:M126" si="79">SUM(M123+L124)</f>
        <v>25.209999999999983</v>
      </c>
      <c r="N124" s="20">
        <f t="shared" ref="N124:N126" si="80">SUM(M124/A124)</f>
        <v>0.20495934959349579</v>
      </c>
    </row>
    <row r="125" spans="1:14" x14ac:dyDescent="0.35">
      <c r="A125" s="8">
        <f t="shared" si="38"/>
        <v>124</v>
      </c>
      <c r="B125" s="7">
        <v>42778</v>
      </c>
      <c r="C125" s="4" t="s">
        <v>55</v>
      </c>
      <c r="D125" s="6" t="s">
        <v>53</v>
      </c>
      <c r="E125" s="4" t="s">
        <v>12</v>
      </c>
      <c r="F125" s="6" t="s">
        <v>77</v>
      </c>
      <c r="G125" s="4" t="s">
        <v>92</v>
      </c>
      <c r="H125" s="4">
        <v>1</v>
      </c>
      <c r="I125" s="4">
        <v>2.29</v>
      </c>
      <c r="J125" s="5">
        <v>2.2358985270473388</v>
      </c>
      <c r="K125" s="4">
        <v>1</v>
      </c>
      <c r="L125" s="4">
        <f t="shared" si="72"/>
        <v>1.29</v>
      </c>
      <c r="M125" s="15">
        <f t="shared" si="79"/>
        <v>26.499999999999982</v>
      </c>
      <c r="N125" s="20">
        <f t="shared" si="80"/>
        <v>0.2137096774193547</v>
      </c>
    </row>
    <row r="126" spans="1:14" x14ac:dyDescent="0.35">
      <c r="A126" s="8">
        <f t="shared" si="38"/>
        <v>125</v>
      </c>
      <c r="B126" s="7">
        <v>42780</v>
      </c>
      <c r="C126" s="4" t="s">
        <v>28</v>
      </c>
      <c r="D126" s="6" t="s">
        <v>29</v>
      </c>
      <c r="E126" s="4" t="s">
        <v>12</v>
      </c>
      <c r="F126" s="6" t="s">
        <v>46</v>
      </c>
      <c r="G126" s="4" t="s">
        <v>93</v>
      </c>
      <c r="H126" s="4">
        <v>0.5</v>
      </c>
      <c r="I126" s="4">
        <v>2.16</v>
      </c>
      <c r="J126" s="5">
        <v>1.88</v>
      </c>
      <c r="K126" s="4">
        <v>1</v>
      </c>
      <c r="L126" s="4">
        <f t="shared" si="72"/>
        <v>1.1600000000000001</v>
      </c>
      <c r="M126" s="15">
        <f t="shared" si="79"/>
        <v>27.659999999999982</v>
      </c>
      <c r="N126" s="20">
        <f t="shared" si="80"/>
        <v>0.22127999999999987</v>
      </c>
    </row>
    <row r="127" spans="1:14" x14ac:dyDescent="0.35">
      <c r="A127" s="8">
        <f t="shared" si="38"/>
        <v>126</v>
      </c>
      <c r="B127" s="7">
        <v>42780</v>
      </c>
      <c r="C127" s="4" t="s">
        <v>28</v>
      </c>
      <c r="D127" s="6" t="s">
        <v>79</v>
      </c>
      <c r="E127" s="4" t="s">
        <v>12</v>
      </c>
      <c r="F127" s="6" t="s">
        <v>80</v>
      </c>
      <c r="G127" s="4" t="s">
        <v>93</v>
      </c>
      <c r="I127" s="4">
        <v>2.78</v>
      </c>
      <c r="J127" s="5">
        <v>2.7559501658502135</v>
      </c>
      <c r="K127" s="4">
        <v>0</v>
      </c>
      <c r="L127" s="4">
        <f t="shared" si="72"/>
        <v>-1</v>
      </c>
      <c r="M127" s="15">
        <f t="shared" ref="M127:M130" si="81">SUM(M126+L127)</f>
        <v>26.659999999999982</v>
      </c>
      <c r="N127" s="20">
        <f t="shared" ref="N127:N130" si="82">SUM(M127/A127)</f>
        <v>0.21158730158730144</v>
      </c>
    </row>
    <row r="128" spans="1:14" x14ac:dyDescent="0.35">
      <c r="A128" s="8">
        <f t="shared" si="38"/>
        <v>127</v>
      </c>
      <c r="B128" s="7">
        <v>42780</v>
      </c>
      <c r="C128" s="4" t="s">
        <v>16</v>
      </c>
      <c r="D128" s="6" t="s">
        <v>50</v>
      </c>
      <c r="E128" s="4" t="s">
        <v>12</v>
      </c>
      <c r="F128" s="6" t="s">
        <v>25</v>
      </c>
      <c r="G128" s="4" t="s">
        <v>92</v>
      </c>
      <c r="H128" s="4">
        <v>0</v>
      </c>
      <c r="I128" s="4">
        <v>3.05</v>
      </c>
      <c r="J128" s="5">
        <v>3</v>
      </c>
      <c r="K128" s="4" t="s">
        <v>27</v>
      </c>
      <c r="L128" s="4">
        <f t="shared" si="72"/>
        <v>0</v>
      </c>
      <c r="M128" s="15">
        <f t="shared" si="81"/>
        <v>26.659999999999982</v>
      </c>
      <c r="N128" s="20">
        <f t="shared" si="82"/>
        <v>0.20992125984251955</v>
      </c>
    </row>
    <row r="129" spans="1:14" x14ac:dyDescent="0.35">
      <c r="A129" s="8">
        <f t="shared" si="38"/>
        <v>128</v>
      </c>
      <c r="B129" s="7">
        <v>42780</v>
      </c>
      <c r="C129" s="4" t="s">
        <v>31</v>
      </c>
      <c r="D129" s="6" t="s">
        <v>22</v>
      </c>
      <c r="E129" s="4" t="s">
        <v>12</v>
      </c>
      <c r="F129" s="6" t="s">
        <v>71</v>
      </c>
      <c r="G129" s="4" t="s">
        <v>93</v>
      </c>
      <c r="I129" s="4">
        <v>2.15</v>
      </c>
      <c r="J129" s="5">
        <v>1.9533362284304721</v>
      </c>
      <c r="K129" s="4">
        <v>0</v>
      </c>
      <c r="L129" s="4">
        <f t="shared" si="72"/>
        <v>-1</v>
      </c>
      <c r="M129" s="15">
        <f t="shared" si="81"/>
        <v>25.659999999999982</v>
      </c>
      <c r="N129" s="20">
        <f t="shared" si="82"/>
        <v>0.20046874999999986</v>
      </c>
    </row>
    <row r="130" spans="1:14" x14ac:dyDescent="0.35">
      <c r="A130" s="8">
        <f t="shared" ref="A130:A184" si="83">ROW()-1</f>
        <v>129</v>
      </c>
      <c r="B130" s="7">
        <v>42780</v>
      </c>
      <c r="C130" s="4" t="s">
        <v>16</v>
      </c>
      <c r="D130" s="6" t="s">
        <v>24</v>
      </c>
      <c r="E130" s="4" t="s">
        <v>12</v>
      </c>
      <c r="F130" s="6" t="s">
        <v>36</v>
      </c>
      <c r="G130" s="4" t="s">
        <v>92</v>
      </c>
      <c r="H130" s="4">
        <v>0</v>
      </c>
      <c r="I130" s="4">
        <v>2.39</v>
      </c>
      <c r="J130" s="5">
        <v>2.3516703757308806</v>
      </c>
      <c r="K130" s="4" t="s">
        <v>27</v>
      </c>
      <c r="L130" s="4">
        <f t="shared" si="72"/>
        <v>0</v>
      </c>
      <c r="M130" s="15">
        <f t="shared" si="81"/>
        <v>25.659999999999982</v>
      </c>
      <c r="N130" s="20">
        <f t="shared" si="82"/>
        <v>0.19891472868217042</v>
      </c>
    </row>
    <row r="131" spans="1:14" x14ac:dyDescent="0.35">
      <c r="A131" s="8">
        <f t="shared" si="83"/>
        <v>130</v>
      </c>
      <c r="B131" s="7">
        <v>42784</v>
      </c>
      <c r="C131" s="4" t="s">
        <v>31</v>
      </c>
      <c r="D131" s="6" t="s">
        <v>103</v>
      </c>
      <c r="E131" s="4" t="s">
        <v>12</v>
      </c>
      <c r="F131" s="6" t="s">
        <v>22</v>
      </c>
      <c r="G131" s="4" t="s">
        <v>92</v>
      </c>
      <c r="I131" s="4">
        <v>2.82</v>
      </c>
      <c r="J131" s="5">
        <v>2.66</v>
      </c>
      <c r="K131" s="4">
        <v>0</v>
      </c>
      <c r="L131" s="4">
        <f t="shared" si="72"/>
        <v>-1</v>
      </c>
      <c r="M131" s="15">
        <f t="shared" ref="M131:M133" si="84">SUM(M130+L131)</f>
        <v>24.659999999999982</v>
      </c>
      <c r="N131" s="20">
        <f t="shared" ref="N131:N133" si="85">SUM(M131/A131)</f>
        <v>0.18969230769230755</v>
      </c>
    </row>
    <row r="132" spans="1:14" x14ac:dyDescent="0.35">
      <c r="A132" s="8">
        <f t="shared" si="83"/>
        <v>131</v>
      </c>
      <c r="B132" s="7">
        <v>42784</v>
      </c>
      <c r="C132" s="4" t="s">
        <v>16</v>
      </c>
      <c r="D132" s="6" t="s">
        <v>25</v>
      </c>
      <c r="E132" s="4" t="s">
        <v>12</v>
      </c>
      <c r="F132" s="6" t="s">
        <v>41</v>
      </c>
      <c r="G132" s="4" t="s">
        <v>93</v>
      </c>
      <c r="H132" s="4">
        <v>0.5</v>
      </c>
      <c r="I132" s="4">
        <v>2.4</v>
      </c>
      <c r="J132" s="5">
        <v>2.381399343751228</v>
      </c>
      <c r="K132" s="4">
        <v>1</v>
      </c>
      <c r="L132" s="4">
        <f t="shared" si="72"/>
        <v>1.4</v>
      </c>
      <c r="M132" s="15">
        <f t="shared" si="84"/>
        <v>26.059999999999981</v>
      </c>
      <c r="N132" s="20">
        <f t="shared" si="85"/>
        <v>0.19893129770992352</v>
      </c>
    </row>
    <row r="133" spans="1:14" x14ac:dyDescent="0.35">
      <c r="A133" s="8">
        <f t="shared" si="83"/>
        <v>132</v>
      </c>
      <c r="B133" s="7">
        <v>42784</v>
      </c>
      <c r="C133" s="4" t="s">
        <v>16</v>
      </c>
      <c r="D133" s="6" t="s">
        <v>23</v>
      </c>
      <c r="E133" s="4" t="s">
        <v>12</v>
      </c>
      <c r="F133" s="6" t="s">
        <v>51</v>
      </c>
      <c r="G133" s="4" t="s">
        <v>92</v>
      </c>
      <c r="I133" s="4">
        <v>2.68</v>
      </c>
      <c r="J133" s="5">
        <v>2.6014875411247966</v>
      </c>
      <c r="K133" s="4">
        <v>1</v>
      </c>
      <c r="L133" s="4">
        <f t="shared" si="72"/>
        <v>1.6800000000000002</v>
      </c>
      <c r="M133" s="15">
        <f t="shared" si="84"/>
        <v>27.739999999999981</v>
      </c>
      <c r="N133" s="20">
        <f t="shared" si="85"/>
        <v>0.21015151515151501</v>
      </c>
    </row>
    <row r="134" spans="1:14" x14ac:dyDescent="0.35">
      <c r="A134" s="8">
        <f t="shared" si="83"/>
        <v>133</v>
      </c>
      <c r="B134" s="7">
        <v>42791</v>
      </c>
      <c r="C134" s="4" t="s">
        <v>55</v>
      </c>
      <c r="D134" s="6" t="s">
        <v>100</v>
      </c>
      <c r="E134" s="4" t="s">
        <v>12</v>
      </c>
      <c r="F134" s="6" t="s">
        <v>53</v>
      </c>
      <c r="G134" s="4" t="s">
        <v>93</v>
      </c>
      <c r="H134" s="4">
        <v>0</v>
      </c>
      <c r="I134" s="4">
        <v>2.68</v>
      </c>
      <c r="J134" s="5">
        <v>2.2850166633458899</v>
      </c>
      <c r="K134" s="4" t="s">
        <v>27</v>
      </c>
      <c r="L134" s="4">
        <f t="shared" si="72"/>
        <v>0</v>
      </c>
      <c r="M134" s="15">
        <f t="shared" ref="M134" si="86">SUM(M133+L134)</f>
        <v>27.739999999999981</v>
      </c>
      <c r="N134" s="20">
        <f t="shared" ref="N134" si="87">SUM(M134/A134)</f>
        <v>0.20857142857142844</v>
      </c>
    </row>
    <row r="135" spans="1:14" x14ac:dyDescent="0.35">
      <c r="A135" s="8">
        <f t="shared" si="83"/>
        <v>134</v>
      </c>
      <c r="B135" s="7">
        <v>42791</v>
      </c>
      <c r="C135" s="4" t="s">
        <v>28</v>
      </c>
      <c r="D135" s="6" t="s">
        <v>29</v>
      </c>
      <c r="E135" s="4" t="s">
        <v>12</v>
      </c>
      <c r="F135" s="6" t="s">
        <v>49</v>
      </c>
      <c r="G135" s="4" t="s">
        <v>93</v>
      </c>
      <c r="H135" s="4">
        <v>0</v>
      </c>
      <c r="I135" s="4">
        <v>2.31</v>
      </c>
      <c r="J135" s="5">
        <v>2.1800000000000002</v>
      </c>
      <c r="K135" s="4">
        <v>0</v>
      </c>
      <c r="L135" s="4">
        <f t="shared" si="72"/>
        <v>-1</v>
      </c>
      <c r="M135" s="15">
        <f t="shared" ref="M135:M138" si="88">SUM(M134+L135)</f>
        <v>26.739999999999981</v>
      </c>
      <c r="N135" s="20">
        <f t="shared" ref="N135:N138" si="89">SUM(M135/A135)</f>
        <v>0.19955223880597001</v>
      </c>
    </row>
    <row r="136" spans="1:14" x14ac:dyDescent="0.35">
      <c r="A136" s="8">
        <f t="shared" si="83"/>
        <v>135</v>
      </c>
      <c r="B136" s="7">
        <v>42791</v>
      </c>
      <c r="C136" s="4" t="s">
        <v>28</v>
      </c>
      <c r="D136" s="6" t="s">
        <v>46</v>
      </c>
      <c r="E136" s="4" t="s">
        <v>12</v>
      </c>
      <c r="F136" s="6" t="s">
        <v>104</v>
      </c>
      <c r="G136" s="4" t="s">
        <v>92</v>
      </c>
      <c r="H136" s="4">
        <v>0</v>
      </c>
      <c r="I136" s="4">
        <v>2.5</v>
      </c>
      <c r="J136" s="5">
        <v>2.23</v>
      </c>
      <c r="K136" s="4" t="s">
        <v>27</v>
      </c>
      <c r="L136" s="4">
        <f t="shared" si="72"/>
        <v>0</v>
      </c>
      <c r="M136" s="15">
        <f t="shared" si="88"/>
        <v>26.739999999999981</v>
      </c>
      <c r="N136" s="20">
        <f t="shared" si="89"/>
        <v>0.19807407407407393</v>
      </c>
    </row>
    <row r="137" spans="1:14" x14ac:dyDescent="0.35">
      <c r="A137" s="8">
        <f t="shared" si="83"/>
        <v>136</v>
      </c>
      <c r="B137" s="7">
        <v>42791</v>
      </c>
      <c r="C137" s="4" t="s">
        <v>16</v>
      </c>
      <c r="D137" s="6" t="s">
        <v>52</v>
      </c>
      <c r="E137" s="4" t="s">
        <v>12</v>
      </c>
      <c r="F137" s="6" t="s">
        <v>66</v>
      </c>
      <c r="G137" s="4" t="s">
        <v>92</v>
      </c>
      <c r="H137" s="4">
        <v>0.5</v>
      </c>
      <c r="I137" s="4">
        <v>2.4</v>
      </c>
      <c r="J137" s="5">
        <v>2.36</v>
      </c>
      <c r="K137" s="4">
        <v>0</v>
      </c>
      <c r="L137" s="4">
        <f t="shared" si="72"/>
        <v>-1</v>
      </c>
      <c r="M137" s="15">
        <f t="shared" si="88"/>
        <v>25.739999999999981</v>
      </c>
      <c r="N137" s="20">
        <f t="shared" si="89"/>
        <v>0.18926470588235281</v>
      </c>
    </row>
    <row r="138" spans="1:14" x14ac:dyDescent="0.35">
      <c r="A138" s="8">
        <f t="shared" si="83"/>
        <v>137</v>
      </c>
      <c r="B138" s="21">
        <v>42791</v>
      </c>
      <c r="C138" s="8" t="s">
        <v>31</v>
      </c>
      <c r="D138" s="22" t="s">
        <v>22</v>
      </c>
      <c r="E138" s="8" t="s">
        <v>12</v>
      </c>
      <c r="F138" s="22" t="s">
        <v>106</v>
      </c>
      <c r="G138" s="8" t="s">
        <v>93</v>
      </c>
      <c r="H138" s="8">
        <v>0</v>
      </c>
      <c r="I138" s="8">
        <v>2.2799999999999998</v>
      </c>
      <c r="J138" s="20">
        <v>2.2799999999999998</v>
      </c>
      <c r="K138" s="8" t="s">
        <v>27</v>
      </c>
      <c r="L138" s="4">
        <f t="shared" si="72"/>
        <v>0</v>
      </c>
      <c r="M138" s="15">
        <f t="shared" si="88"/>
        <v>25.739999999999981</v>
      </c>
      <c r="N138" s="20">
        <f t="shared" si="89"/>
        <v>0.18788321167883199</v>
      </c>
    </row>
    <row r="139" spans="1:14" x14ac:dyDescent="0.35">
      <c r="A139" s="8">
        <f t="shared" si="83"/>
        <v>138</v>
      </c>
      <c r="B139" s="7">
        <v>42794</v>
      </c>
      <c r="C139" s="4" t="s">
        <v>28</v>
      </c>
      <c r="D139" s="6" t="s">
        <v>29</v>
      </c>
      <c r="E139" s="4" t="s">
        <v>12</v>
      </c>
      <c r="F139" s="6" t="s">
        <v>107</v>
      </c>
      <c r="G139" s="4" t="s">
        <v>93</v>
      </c>
      <c r="H139" s="4">
        <v>0</v>
      </c>
      <c r="I139" s="4">
        <v>2.89</v>
      </c>
      <c r="J139" s="5">
        <v>2.7773284352020116</v>
      </c>
      <c r="K139" s="4">
        <v>0</v>
      </c>
      <c r="L139" s="4">
        <f t="shared" ref="L139:L161" si="90">IF(K139=1,I139-1,IF(K139=0,-1,0))</f>
        <v>-1</v>
      </c>
      <c r="M139" s="15">
        <f t="shared" ref="M139" si="91">SUM(M138+L139)</f>
        <v>24.739999999999981</v>
      </c>
      <c r="N139" s="20">
        <f t="shared" ref="N139" si="92">SUM(M139/A139)</f>
        <v>0.17927536231884045</v>
      </c>
    </row>
    <row r="140" spans="1:14" x14ac:dyDescent="0.35">
      <c r="A140" s="8">
        <f t="shared" si="83"/>
        <v>139</v>
      </c>
      <c r="B140" s="21">
        <v>42798</v>
      </c>
      <c r="C140" s="8" t="s">
        <v>55</v>
      </c>
      <c r="D140" s="22" t="s">
        <v>87</v>
      </c>
      <c r="E140" s="8" t="s">
        <v>12</v>
      </c>
      <c r="F140" s="22" t="s">
        <v>53</v>
      </c>
      <c r="G140" s="8" t="s">
        <v>93</v>
      </c>
      <c r="H140" s="8">
        <v>0</v>
      </c>
      <c r="I140" s="8">
        <v>3.03</v>
      </c>
      <c r="J140" s="20">
        <v>3.0307947116966383</v>
      </c>
      <c r="K140" s="8">
        <v>0</v>
      </c>
      <c r="L140" s="4">
        <f t="shared" si="90"/>
        <v>-1</v>
      </c>
      <c r="M140" s="15">
        <f t="shared" ref="M140:M143" si="93">SUM(M139+L140)</f>
        <v>23.739999999999981</v>
      </c>
      <c r="N140" s="20">
        <f t="shared" ref="N140:N143" si="94">SUM(M140/A140)</f>
        <v>0.17079136690647467</v>
      </c>
    </row>
    <row r="141" spans="1:14" x14ac:dyDescent="0.35">
      <c r="A141" s="8">
        <f t="shared" si="83"/>
        <v>140</v>
      </c>
      <c r="B141" s="7">
        <v>42798</v>
      </c>
      <c r="C141" s="4" t="s">
        <v>55</v>
      </c>
      <c r="D141" s="6" t="s">
        <v>61</v>
      </c>
      <c r="E141" s="4" t="s">
        <v>12</v>
      </c>
      <c r="F141" s="6" t="s">
        <v>57</v>
      </c>
      <c r="G141" s="4" t="s">
        <v>92</v>
      </c>
      <c r="I141" s="4">
        <v>2.23</v>
      </c>
      <c r="J141" s="5">
        <v>2.1668168338410805</v>
      </c>
      <c r="K141" s="4">
        <v>0</v>
      </c>
      <c r="L141" s="4">
        <f t="shared" si="90"/>
        <v>-1</v>
      </c>
      <c r="M141" s="15">
        <f t="shared" si="93"/>
        <v>22.739999999999981</v>
      </c>
      <c r="N141" s="20">
        <f t="shared" si="94"/>
        <v>0.16242857142857128</v>
      </c>
    </row>
    <row r="142" spans="1:14" x14ac:dyDescent="0.35">
      <c r="A142" s="8">
        <f t="shared" si="83"/>
        <v>141</v>
      </c>
      <c r="B142" s="7">
        <v>42798</v>
      </c>
      <c r="C142" s="4" t="s">
        <v>28</v>
      </c>
      <c r="D142" s="6" t="s">
        <v>64</v>
      </c>
      <c r="E142" s="4" t="s">
        <v>12</v>
      </c>
      <c r="F142" s="6" t="s">
        <v>29</v>
      </c>
      <c r="G142" s="4" t="s">
        <v>92</v>
      </c>
      <c r="H142" s="4">
        <v>0.5</v>
      </c>
      <c r="I142" s="5">
        <v>2.2000000000000002</v>
      </c>
      <c r="J142" s="5">
        <v>2.1800000000000002</v>
      </c>
      <c r="K142" s="4">
        <v>0</v>
      </c>
      <c r="L142" s="4">
        <f t="shared" si="90"/>
        <v>-1</v>
      </c>
      <c r="M142" s="15">
        <f t="shared" si="93"/>
        <v>21.739999999999981</v>
      </c>
      <c r="N142" s="20">
        <f t="shared" si="94"/>
        <v>0.15418439716312043</v>
      </c>
    </row>
    <row r="143" spans="1:14" x14ac:dyDescent="0.35">
      <c r="A143" s="8">
        <f t="shared" si="83"/>
        <v>142</v>
      </c>
      <c r="B143" s="7">
        <v>42798</v>
      </c>
      <c r="C143" s="4" t="s">
        <v>28</v>
      </c>
      <c r="D143" s="6" t="s">
        <v>104</v>
      </c>
      <c r="E143" s="4" t="s">
        <v>12</v>
      </c>
      <c r="F143" s="6" t="s">
        <v>80</v>
      </c>
      <c r="G143" s="4" t="s">
        <v>93</v>
      </c>
      <c r="I143" s="4">
        <v>2.62</v>
      </c>
      <c r="J143" s="5">
        <v>2.5099999999999998</v>
      </c>
      <c r="K143" s="4">
        <v>1</v>
      </c>
      <c r="L143" s="4">
        <f t="shared" si="90"/>
        <v>1.62</v>
      </c>
      <c r="M143" s="15">
        <f t="shared" si="93"/>
        <v>23.359999999999982</v>
      </c>
      <c r="N143" s="20">
        <f t="shared" si="94"/>
        <v>0.164507042253521</v>
      </c>
    </row>
    <row r="144" spans="1:14" x14ac:dyDescent="0.35">
      <c r="A144" s="8">
        <f t="shared" si="83"/>
        <v>143</v>
      </c>
      <c r="B144" s="7">
        <v>42798</v>
      </c>
      <c r="C144" s="4" t="s">
        <v>31</v>
      </c>
      <c r="D144" s="6" t="s">
        <v>99</v>
      </c>
      <c r="E144" s="4" t="s">
        <v>12</v>
      </c>
      <c r="F144" s="6" t="s">
        <v>22</v>
      </c>
      <c r="G144" s="4" t="s">
        <v>92</v>
      </c>
      <c r="I144" s="4">
        <v>2.1800000000000002</v>
      </c>
      <c r="J144" s="5">
        <v>1.930766693885229</v>
      </c>
      <c r="K144" s="4">
        <v>1</v>
      </c>
      <c r="L144" s="4">
        <f t="shared" si="90"/>
        <v>1.1800000000000002</v>
      </c>
      <c r="M144" s="15">
        <f t="shared" ref="M144:M147" si="95">SUM(M143+L144)</f>
        <v>24.539999999999981</v>
      </c>
      <c r="N144" s="20">
        <f t="shared" ref="N144:N147" si="96">SUM(M144/A144)</f>
        <v>0.17160839160839148</v>
      </c>
    </row>
    <row r="145" spans="1:14" x14ac:dyDescent="0.35">
      <c r="A145" s="8">
        <f t="shared" si="83"/>
        <v>144</v>
      </c>
      <c r="B145" s="7">
        <v>42799</v>
      </c>
      <c r="C145" s="4" t="s">
        <v>55</v>
      </c>
      <c r="D145" s="6" t="s">
        <v>59</v>
      </c>
      <c r="E145" s="4" t="s">
        <v>12</v>
      </c>
      <c r="F145" s="6" t="s">
        <v>62</v>
      </c>
      <c r="G145" s="4" t="s">
        <v>92</v>
      </c>
      <c r="H145" s="4">
        <v>1.5</v>
      </c>
      <c r="I145" s="4">
        <v>2.17</v>
      </c>
      <c r="J145" s="5">
        <v>1.93</v>
      </c>
      <c r="K145" s="4">
        <v>0</v>
      </c>
      <c r="L145" s="4">
        <f t="shared" si="90"/>
        <v>-1</v>
      </c>
      <c r="M145" s="15">
        <f t="shared" si="95"/>
        <v>23.539999999999981</v>
      </c>
      <c r="N145" s="20">
        <f t="shared" si="96"/>
        <v>0.1634722222222221</v>
      </c>
    </row>
    <row r="146" spans="1:14" x14ac:dyDescent="0.35">
      <c r="A146" s="8">
        <f t="shared" si="83"/>
        <v>145</v>
      </c>
      <c r="B146" s="7">
        <v>42801</v>
      </c>
      <c r="C146" s="4" t="s">
        <v>16</v>
      </c>
      <c r="D146" s="6" t="s">
        <v>30</v>
      </c>
      <c r="E146" s="4" t="s">
        <v>12</v>
      </c>
      <c r="F146" s="6" t="s">
        <v>25</v>
      </c>
      <c r="G146" s="4" t="s">
        <v>92</v>
      </c>
      <c r="H146" s="4">
        <v>0</v>
      </c>
      <c r="I146" s="5">
        <v>2.8</v>
      </c>
      <c r="J146" s="5">
        <v>2.34</v>
      </c>
      <c r="K146" s="4">
        <v>0</v>
      </c>
      <c r="L146" s="4">
        <f t="shared" si="90"/>
        <v>-1</v>
      </c>
      <c r="M146" s="15">
        <f t="shared" si="95"/>
        <v>22.539999999999981</v>
      </c>
      <c r="N146" s="20">
        <f t="shared" si="96"/>
        <v>0.15544827586206883</v>
      </c>
    </row>
    <row r="147" spans="1:14" x14ac:dyDescent="0.35">
      <c r="A147" s="8">
        <f t="shared" si="83"/>
        <v>146</v>
      </c>
      <c r="B147" s="7">
        <v>42805</v>
      </c>
      <c r="C147" s="4" t="s">
        <v>28</v>
      </c>
      <c r="D147" s="6" t="s">
        <v>35</v>
      </c>
      <c r="E147" s="4" t="s">
        <v>12</v>
      </c>
      <c r="F147" s="6" t="s">
        <v>104</v>
      </c>
      <c r="G147" s="4" t="s">
        <v>92</v>
      </c>
      <c r="I147" s="4">
        <v>2.73</v>
      </c>
      <c r="J147" s="5">
        <v>2.63</v>
      </c>
      <c r="K147" s="4">
        <v>0</v>
      </c>
      <c r="L147" s="4">
        <f t="shared" si="90"/>
        <v>-1</v>
      </c>
      <c r="M147" s="15">
        <f t="shared" si="95"/>
        <v>21.539999999999981</v>
      </c>
      <c r="N147" s="20">
        <f t="shared" si="96"/>
        <v>0.14753424657534234</v>
      </c>
    </row>
    <row r="148" spans="1:14" x14ac:dyDescent="0.35">
      <c r="A148" s="8">
        <f t="shared" si="83"/>
        <v>147</v>
      </c>
      <c r="B148" s="7">
        <v>42805</v>
      </c>
      <c r="C148" s="4" t="s">
        <v>31</v>
      </c>
      <c r="D148" s="6" t="s">
        <v>22</v>
      </c>
      <c r="E148" s="4" t="s">
        <v>12</v>
      </c>
      <c r="F148" s="6" t="s">
        <v>90</v>
      </c>
      <c r="G148" s="4" t="s">
        <v>93</v>
      </c>
      <c r="H148" s="4">
        <v>0.5</v>
      </c>
      <c r="I148" s="4">
        <v>1.97</v>
      </c>
      <c r="J148" s="5">
        <v>1.82</v>
      </c>
      <c r="K148" s="4">
        <v>0</v>
      </c>
      <c r="L148" s="4">
        <f t="shared" si="90"/>
        <v>-1</v>
      </c>
      <c r="M148" s="15">
        <f t="shared" ref="M148:M149" si="97">SUM(M147+L148)</f>
        <v>20.539999999999981</v>
      </c>
      <c r="N148" s="20">
        <f t="shared" ref="N148:N149" si="98">SUM(M148/A148)</f>
        <v>0.13972789115646245</v>
      </c>
    </row>
    <row r="149" spans="1:14" x14ac:dyDescent="0.35">
      <c r="A149" s="8">
        <f t="shared" si="83"/>
        <v>148</v>
      </c>
      <c r="B149" s="7">
        <v>42805</v>
      </c>
      <c r="C149" s="4" t="s">
        <v>31</v>
      </c>
      <c r="D149" s="6" t="s">
        <v>73</v>
      </c>
      <c r="E149" s="4" t="s">
        <v>12</v>
      </c>
      <c r="F149" s="6" t="s">
        <v>44</v>
      </c>
      <c r="G149" s="4" t="s">
        <v>93</v>
      </c>
      <c r="I149" s="4">
        <v>3.07</v>
      </c>
      <c r="J149" s="5">
        <v>3.0657978795964214</v>
      </c>
      <c r="K149" s="4">
        <v>0</v>
      </c>
      <c r="L149" s="4">
        <f t="shared" si="90"/>
        <v>-1</v>
      </c>
      <c r="M149" s="15">
        <f t="shared" si="97"/>
        <v>19.539999999999981</v>
      </c>
      <c r="N149" s="20">
        <f t="shared" si="98"/>
        <v>0.1320270270270269</v>
      </c>
    </row>
    <row r="150" spans="1:14" x14ac:dyDescent="0.35">
      <c r="A150" s="8">
        <f t="shared" si="83"/>
        <v>149</v>
      </c>
      <c r="B150" s="7">
        <v>42808</v>
      </c>
      <c r="C150" s="4" t="s">
        <v>28</v>
      </c>
      <c r="D150" s="6" t="s">
        <v>35</v>
      </c>
      <c r="E150" s="4" t="s">
        <v>12</v>
      </c>
      <c r="F150" s="6" t="s">
        <v>47</v>
      </c>
      <c r="G150" s="4" t="s">
        <v>92</v>
      </c>
      <c r="I150" s="4">
        <v>2.36</v>
      </c>
      <c r="J150" s="5">
        <v>2.31</v>
      </c>
      <c r="K150" s="4">
        <v>0</v>
      </c>
      <c r="L150" s="4">
        <f t="shared" si="90"/>
        <v>-1</v>
      </c>
      <c r="M150" s="15">
        <f t="shared" ref="M150:M152" si="99">SUM(M149+L150)</f>
        <v>18.539999999999981</v>
      </c>
      <c r="N150" s="20">
        <f t="shared" ref="N150:N152" si="100">SUM(M150/A150)</f>
        <v>0.12442953020134216</v>
      </c>
    </row>
    <row r="151" spans="1:14" x14ac:dyDescent="0.35">
      <c r="A151" s="8">
        <f t="shared" si="83"/>
        <v>150</v>
      </c>
      <c r="B151" s="7">
        <v>42808</v>
      </c>
      <c r="C151" s="4" t="s">
        <v>16</v>
      </c>
      <c r="D151" s="6" t="s">
        <v>105</v>
      </c>
      <c r="E151" s="4" t="s">
        <v>12</v>
      </c>
      <c r="F151" s="6" t="s">
        <v>36</v>
      </c>
      <c r="G151" s="4" t="s">
        <v>92</v>
      </c>
      <c r="I151" s="4">
        <v>2.86</v>
      </c>
      <c r="J151" s="5">
        <v>2.65</v>
      </c>
      <c r="K151" s="4">
        <v>1</v>
      </c>
      <c r="L151" s="4">
        <f t="shared" si="90"/>
        <v>1.8599999999999999</v>
      </c>
      <c r="M151" s="15">
        <f t="shared" si="99"/>
        <v>20.399999999999981</v>
      </c>
      <c r="N151" s="20">
        <f t="shared" si="100"/>
        <v>0.13599999999999987</v>
      </c>
    </row>
    <row r="152" spans="1:14" x14ac:dyDescent="0.35">
      <c r="A152" s="8">
        <f t="shared" si="83"/>
        <v>151</v>
      </c>
      <c r="B152" s="7">
        <v>42808</v>
      </c>
      <c r="C152" s="4" t="s">
        <v>31</v>
      </c>
      <c r="D152" s="6" t="s">
        <v>45</v>
      </c>
      <c r="E152" s="4" t="s">
        <v>12</v>
      </c>
      <c r="F152" s="6" t="s">
        <v>74</v>
      </c>
      <c r="G152" s="4" t="s">
        <v>92</v>
      </c>
      <c r="I152" s="4">
        <v>2.68</v>
      </c>
      <c r="J152" s="5">
        <v>2.6712858016142329</v>
      </c>
      <c r="K152" s="4">
        <v>0</v>
      </c>
      <c r="L152" s="4">
        <f t="shared" si="90"/>
        <v>-1</v>
      </c>
      <c r="M152" s="15">
        <f t="shared" si="99"/>
        <v>19.399999999999981</v>
      </c>
      <c r="N152" s="20">
        <f t="shared" si="100"/>
        <v>0.12847682119205286</v>
      </c>
    </row>
    <row r="153" spans="1:14" x14ac:dyDescent="0.35">
      <c r="A153" s="8">
        <f t="shared" si="83"/>
        <v>152</v>
      </c>
      <c r="B153" s="7">
        <v>42808</v>
      </c>
      <c r="C153" s="4" t="s">
        <v>31</v>
      </c>
      <c r="D153" s="6" t="s">
        <v>73</v>
      </c>
      <c r="E153" s="4" t="s">
        <v>12</v>
      </c>
      <c r="F153" s="6" t="s">
        <v>109</v>
      </c>
      <c r="G153" s="4" t="s">
        <v>93</v>
      </c>
      <c r="I153" s="4">
        <v>2.84</v>
      </c>
      <c r="J153" s="5">
        <v>2.8</v>
      </c>
      <c r="K153" s="4">
        <v>0</v>
      </c>
      <c r="L153" s="4">
        <f t="shared" si="90"/>
        <v>-1</v>
      </c>
      <c r="M153" s="15">
        <f t="shared" ref="M153:M157" si="101">SUM(M152+L153)</f>
        <v>18.399999999999981</v>
      </c>
      <c r="N153" s="20">
        <f t="shared" ref="N153:N157" si="102">SUM(M153/A153)</f>
        <v>0.12105263157894725</v>
      </c>
    </row>
    <row r="154" spans="1:14" x14ac:dyDescent="0.35">
      <c r="A154" s="8">
        <f t="shared" si="83"/>
        <v>153</v>
      </c>
      <c r="B154" s="7">
        <v>42812</v>
      </c>
      <c r="C154" s="4" t="s">
        <v>31</v>
      </c>
      <c r="D154" s="6" t="s">
        <v>110</v>
      </c>
      <c r="E154" s="4" t="s">
        <v>12</v>
      </c>
      <c r="F154" s="6" t="s">
        <v>44</v>
      </c>
      <c r="G154" s="4" t="s">
        <v>93</v>
      </c>
      <c r="I154" s="4">
        <v>2.46</v>
      </c>
      <c r="J154" s="5">
        <v>2.3492052618776107</v>
      </c>
      <c r="K154" s="4">
        <v>1</v>
      </c>
      <c r="L154" s="4">
        <f t="shared" si="90"/>
        <v>1.46</v>
      </c>
      <c r="M154" s="15">
        <f t="shared" si="101"/>
        <v>19.859999999999982</v>
      </c>
      <c r="N154" s="20">
        <f t="shared" si="102"/>
        <v>0.12980392156862733</v>
      </c>
    </row>
    <row r="155" spans="1:14" x14ac:dyDescent="0.35">
      <c r="A155" s="8">
        <f t="shared" si="83"/>
        <v>154</v>
      </c>
      <c r="B155" s="7">
        <v>42812</v>
      </c>
      <c r="C155" s="4" t="s">
        <v>31</v>
      </c>
      <c r="D155" s="6" t="s">
        <v>48</v>
      </c>
      <c r="E155" s="4" t="s">
        <v>12</v>
      </c>
      <c r="F155" s="6" t="s">
        <v>95</v>
      </c>
      <c r="G155" s="4" t="s">
        <v>93</v>
      </c>
      <c r="I155" s="4">
        <v>3.06</v>
      </c>
      <c r="J155" s="5">
        <v>2.83</v>
      </c>
      <c r="K155" s="4">
        <v>0</v>
      </c>
      <c r="L155" s="4">
        <f t="shared" si="90"/>
        <v>-1</v>
      </c>
      <c r="M155" s="15">
        <f t="shared" si="101"/>
        <v>18.859999999999982</v>
      </c>
      <c r="N155" s="20">
        <f t="shared" si="102"/>
        <v>0.12246753246753235</v>
      </c>
    </row>
    <row r="156" spans="1:14" x14ac:dyDescent="0.35">
      <c r="A156" s="8">
        <f t="shared" si="83"/>
        <v>155</v>
      </c>
      <c r="B156" s="7">
        <v>42813</v>
      </c>
      <c r="C156" s="4" t="s">
        <v>31</v>
      </c>
      <c r="D156" s="6" t="s">
        <v>22</v>
      </c>
      <c r="E156" s="4" t="s">
        <v>12</v>
      </c>
      <c r="F156" s="6" t="s">
        <v>32</v>
      </c>
      <c r="G156" s="4" t="s">
        <v>93</v>
      </c>
      <c r="H156" s="4">
        <v>0</v>
      </c>
      <c r="I156" s="4">
        <v>2.17</v>
      </c>
      <c r="J156" s="5">
        <v>2.04</v>
      </c>
      <c r="K156" s="4">
        <v>0</v>
      </c>
      <c r="L156" s="4">
        <f t="shared" si="90"/>
        <v>-1</v>
      </c>
      <c r="M156" s="15">
        <f t="shared" si="101"/>
        <v>17.859999999999982</v>
      </c>
      <c r="N156" s="20">
        <f t="shared" si="102"/>
        <v>0.11522580645161279</v>
      </c>
    </row>
    <row r="157" spans="1:14" x14ac:dyDescent="0.35">
      <c r="A157" s="8">
        <f t="shared" si="83"/>
        <v>156</v>
      </c>
      <c r="B157" s="7">
        <v>42819</v>
      </c>
      <c r="C157" s="4" t="s">
        <v>16</v>
      </c>
      <c r="D157" s="6" t="s">
        <v>111</v>
      </c>
      <c r="E157" s="4" t="s">
        <v>12</v>
      </c>
      <c r="F157" s="6" t="s">
        <v>112</v>
      </c>
      <c r="G157" s="4" t="s">
        <v>92</v>
      </c>
      <c r="H157" s="4">
        <v>0.5</v>
      </c>
      <c r="I157" s="4">
        <v>2.63</v>
      </c>
      <c r="J157" s="5">
        <v>2.3649589814177325</v>
      </c>
      <c r="K157" s="4">
        <v>1</v>
      </c>
      <c r="L157" s="4">
        <f t="shared" si="90"/>
        <v>1.63</v>
      </c>
      <c r="M157" s="15">
        <f t="shared" si="101"/>
        <v>19.489999999999981</v>
      </c>
      <c r="N157" s="20">
        <f t="shared" si="102"/>
        <v>0.12493589743589731</v>
      </c>
    </row>
    <row r="158" spans="1:14" x14ac:dyDescent="0.35">
      <c r="A158" s="8">
        <f t="shared" si="83"/>
        <v>157</v>
      </c>
      <c r="B158" s="7">
        <v>42826</v>
      </c>
      <c r="C158" s="4" t="s">
        <v>55</v>
      </c>
      <c r="D158" s="6" t="s">
        <v>100</v>
      </c>
      <c r="E158" s="4" t="s">
        <v>12</v>
      </c>
      <c r="F158" s="6" t="s">
        <v>58</v>
      </c>
      <c r="G158" s="4" t="s">
        <v>93</v>
      </c>
      <c r="I158" s="5">
        <v>3.1</v>
      </c>
      <c r="J158" s="5">
        <v>2.8761428234070627</v>
      </c>
      <c r="K158" s="4">
        <v>0</v>
      </c>
      <c r="L158" s="4">
        <f t="shared" si="90"/>
        <v>-1</v>
      </c>
      <c r="M158" s="15">
        <f t="shared" ref="M158:M161" si="103">SUM(M157+L158)</f>
        <v>18.489999999999981</v>
      </c>
      <c r="N158" s="20">
        <f t="shared" ref="N158:N161" si="104">SUM(M158/A158)</f>
        <v>0.11777070063694255</v>
      </c>
    </row>
    <row r="159" spans="1:14" x14ac:dyDescent="0.35">
      <c r="A159" s="8">
        <f t="shared" si="83"/>
        <v>158</v>
      </c>
      <c r="B159" s="7">
        <v>42826</v>
      </c>
      <c r="C159" s="4" t="s">
        <v>28</v>
      </c>
      <c r="D159" s="6" t="s">
        <v>35</v>
      </c>
      <c r="E159" s="4" t="s">
        <v>12</v>
      </c>
      <c r="F159" s="6" t="s">
        <v>107</v>
      </c>
      <c r="G159" s="4" t="s">
        <v>92</v>
      </c>
      <c r="I159" s="4">
        <v>2.33</v>
      </c>
      <c r="J159" s="5">
        <v>2.31</v>
      </c>
      <c r="K159" s="4">
        <v>1</v>
      </c>
      <c r="L159" s="4">
        <f t="shared" si="90"/>
        <v>1.33</v>
      </c>
      <c r="M159" s="15">
        <f t="shared" si="103"/>
        <v>19.819999999999979</v>
      </c>
      <c r="N159" s="20">
        <f t="shared" si="104"/>
        <v>0.12544303797468342</v>
      </c>
    </row>
    <row r="160" spans="1:14" x14ac:dyDescent="0.35">
      <c r="A160" s="8">
        <f t="shared" si="83"/>
        <v>159</v>
      </c>
      <c r="B160" s="7">
        <v>42826</v>
      </c>
      <c r="C160" s="4" t="s">
        <v>31</v>
      </c>
      <c r="D160" s="6" t="s">
        <v>22</v>
      </c>
      <c r="E160" s="4" t="s">
        <v>12</v>
      </c>
      <c r="F160" s="6" t="s">
        <v>95</v>
      </c>
      <c r="G160" s="4" t="s">
        <v>93</v>
      </c>
      <c r="H160" s="4">
        <v>0</v>
      </c>
      <c r="I160" s="4">
        <v>2.14</v>
      </c>
      <c r="J160" s="5">
        <v>2.04</v>
      </c>
      <c r="K160" s="4">
        <v>0</v>
      </c>
      <c r="L160" s="4">
        <f t="shared" si="90"/>
        <v>-1</v>
      </c>
      <c r="M160" s="15">
        <f t="shared" si="103"/>
        <v>18.819999999999979</v>
      </c>
      <c r="N160" s="20">
        <f t="shared" si="104"/>
        <v>0.1183647798742137</v>
      </c>
    </row>
    <row r="161" spans="1:14" x14ac:dyDescent="0.35">
      <c r="A161" s="8">
        <f t="shared" si="83"/>
        <v>160</v>
      </c>
      <c r="B161" s="7">
        <v>42827</v>
      </c>
      <c r="C161" s="4" t="s">
        <v>55</v>
      </c>
      <c r="D161" s="6" t="s">
        <v>75</v>
      </c>
      <c r="E161" s="4" t="s">
        <v>12</v>
      </c>
      <c r="F161" s="6" t="s">
        <v>62</v>
      </c>
      <c r="G161" s="4" t="s">
        <v>92</v>
      </c>
      <c r="H161" s="4">
        <v>0</v>
      </c>
      <c r="I161" s="4">
        <v>2.34</v>
      </c>
      <c r="J161" s="5">
        <v>2.25</v>
      </c>
      <c r="K161" s="4" t="s">
        <v>27</v>
      </c>
      <c r="L161" s="4">
        <f t="shared" si="90"/>
        <v>0</v>
      </c>
      <c r="M161" s="15">
        <f t="shared" si="103"/>
        <v>18.819999999999979</v>
      </c>
      <c r="N161" s="20">
        <f t="shared" si="104"/>
        <v>0.11762499999999987</v>
      </c>
    </row>
    <row r="162" spans="1:14" x14ac:dyDescent="0.35">
      <c r="A162" s="8">
        <f t="shared" si="83"/>
        <v>161</v>
      </c>
      <c r="B162" s="7">
        <v>42830</v>
      </c>
      <c r="C162" s="4" t="s">
        <v>55</v>
      </c>
      <c r="D162" s="6" t="s">
        <v>77</v>
      </c>
      <c r="E162" s="4" t="s">
        <v>12</v>
      </c>
      <c r="F162" s="6" t="s">
        <v>62</v>
      </c>
      <c r="G162" s="4" t="s">
        <v>92</v>
      </c>
      <c r="I162" s="4">
        <v>2.41</v>
      </c>
      <c r="J162" s="5">
        <v>2.3733056465419096</v>
      </c>
      <c r="K162" s="4">
        <v>1</v>
      </c>
      <c r="L162" s="4">
        <f t="shared" ref="L162:L184" si="105">IF(K162=1,I162-1,IF(K162=0,-1,0))</f>
        <v>1.4100000000000001</v>
      </c>
      <c r="M162" s="15">
        <f t="shared" ref="M162:M184" si="106">SUM(M161+L162)</f>
        <v>20.229999999999979</v>
      </c>
      <c r="N162" s="20">
        <f t="shared" ref="N162:N184" si="107">SUM(M162/A162)</f>
        <v>0.12565217391304334</v>
      </c>
    </row>
    <row r="163" spans="1:14" x14ac:dyDescent="0.35">
      <c r="A163" s="8">
        <f t="shared" si="83"/>
        <v>162</v>
      </c>
      <c r="B163" s="7">
        <v>42833</v>
      </c>
      <c r="C163" s="4" t="s">
        <v>55</v>
      </c>
      <c r="D163" s="6" t="s">
        <v>58</v>
      </c>
      <c r="E163" s="4" t="s">
        <v>12</v>
      </c>
      <c r="F163" s="6" t="s">
        <v>87</v>
      </c>
      <c r="G163" s="4" t="s">
        <v>92</v>
      </c>
      <c r="I163" s="4">
        <v>2.09</v>
      </c>
      <c r="J163" s="5">
        <v>2.08</v>
      </c>
      <c r="K163" s="4">
        <v>1</v>
      </c>
      <c r="L163" s="4">
        <f t="shared" si="105"/>
        <v>1.0899999999999999</v>
      </c>
      <c r="M163" s="15">
        <f t="shared" si="106"/>
        <v>21.319999999999979</v>
      </c>
      <c r="N163" s="20">
        <f t="shared" si="107"/>
        <v>0.1316049382716048</v>
      </c>
    </row>
    <row r="164" spans="1:14" x14ac:dyDescent="0.35">
      <c r="A164" s="8">
        <f t="shared" si="83"/>
        <v>163</v>
      </c>
      <c r="B164" s="7">
        <v>42833</v>
      </c>
      <c r="C164" s="4" t="s">
        <v>28</v>
      </c>
      <c r="D164" s="6" t="s">
        <v>81</v>
      </c>
      <c r="E164" s="4" t="s">
        <v>12</v>
      </c>
      <c r="F164" s="6" t="s">
        <v>104</v>
      </c>
      <c r="G164" s="4" t="s">
        <v>92</v>
      </c>
      <c r="H164" s="4">
        <v>0</v>
      </c>
      <c r="I164" s="4">
        <v>2.52</v>
      </c>
      <c r="J164" s="5">
        <v>2.4</v>
      </c>
      <c r="K164" s="4">
        <v>1</v>
      </c>
      <c r="L164" s="4">
        <f t="shared" si="105"/>
        <v>1.52</v>
      </c>
      <c r="M164" s="15">
        <f t="shared" si="106"/>
        <v>22.839999999999979</v>
      </c>
      <c r="N164" s="20">
        <f t="shared" si="107"/>
        <v>0.14012269938650293</v>
      </c>
    </row>
    <row r="165" spans="1:14" x14ac:dyDescent="0.35">
      <c r="A165" s="8">
        <f t="shared" si="83"/>
        <v>164</v>
      </c>
      <c r="B165" s="7">
        <v>42833</v>
      </c>
      <c r="C165" s="4" t="s">
        <v>16</v>
      </c>
      <c r="D165" s="6" t="s">
        <v>105</v>
      </c>
      <c r="E165" s="4" t="s">
        <v>12</v>
      </c>
      <c r="F165" s="6" t="s">
        <v>50</v>
      </c>
      <c r="G165" s="4" t="s">
        <v>92</v>
      </c>
      <c r="I165" s="4">
        <v>2.92</v>
      </c>
      <c r="J165" s="5">
        <v>2.9</v>
      </c>
      <c r="K165" s="4">
        <v>0</v>
      </c>
      <c r="L165" s="4">
        <f t="shared" si="105"/>
        <v>-1</v>
      </c>
      <c r="M165" s="15">
        <f t="shared" si="106"/>
        <v>21.839999999999979</v>
      </c>
      <c r="N165" s="20">
        <f t="shared" si="107"/>
        <v>0.13317073170731694</v>
      </c>
    </row>
    <row r="166" spans="1:14" x14ac:dyDescent="0.35">
      <c r="A166" s="8">
        <f t="shared" si="83"/>
        <v>165</v>
      </c>
      <c r="B166" s="7">
        <v>42834</v>
      </c>
      <c r="C166" s="4" t="s">
        <v>55</v>
      </c>
      <c r="D166" s="6" t="s">
        <v>59</v>
      </c>
      <c r="E166" s="4" t="s">
        <v>12</v>
      </c>
      <c r="F166" s="6" t="s">
        <v>76</v>
      </c>
      <c r="G166" s="4" t="s">
        <v>92</v>
      </c>
      <c r="H166" s="4">
        <v>1</v>
      </c>
      <c r="I166" s="4">
        <v>2.71</v>
      </c>
      <c r="J166" s="5">
        <v>2.11</v>
      </c>
      <c r="K166" s="4">
        <v>0</v>
      </c>
      <c r="L166" s="4">
        <f t="shared" si="105"/>
        <v>-1</v>
      </c>
      <c r="M166" s="15">
        <f t="shared" si="106"/>
        <v>20.839999999999979</v>
      </c>
      <c r="N166" s="20">
        <f t="shared" si="107"/>
        <v>0.12630303030303017</v>
      </c>
    </row>
    <row r="167" spans="1:14" x14ac:dyDescent="0.35">
      <c r="A167" s="8">
        <f t="shared" si="83"/>
        <v>166</v>
      </c>
      <c r="B167" s="7">
        <v>42838</v>
      </c>
      <c r="C167" s="4" t="s">
        <v>28</v>
      </c>
      <c r="D167" s="6" t="s">
        <v>39</v>
      </c>
      <c r="E167" s="4" t="s">
        <v>12</v>
      </c>
      <c r="F167" s="6" t="s">
        <v>46</v>
      </c>
      <c r="G167" s="4" t="s">
        <v>93</v>
      </c>
      <c r="H167" s="4">
        <v>0</v>
      </c>
      <c r="I167" s="4">
        <v>2.56</v>
      </c>
      <c r="J167" s="5">
        <v>2.4</v>
      </c>
      <c r="K167" s="4">
        <v>0</v>
      </c>
      <c r="L167" s="4">
        <f t="shared" si="105"/>
        <v>-1</v>
      </c>
      <c r="M167" s="15">
        <f t="shared" si="106"/>
        <v>19.839999999999979</v>
      </c>
      <c r="N167" s="20">
        <f t="shared" si="107"/>
        <v>0.11951807228915649</v>
      </c>
    </row>
    <row r="168" spans="1:14" x14ac:dyDescent="0.35">
      <c r="A168" s="8">
        <f t="shared" si="83"/>
        <v>167</v>
      </c>
      <c r="B168" s="7">
        <v>42839</v>
      </c>
      <c r="C168" s="4" t="s">
        <v>28</v>
      </c>
      <c r="D168" s="6" t="s">
        <v>35</v>
      </c>
      <c r="E168" s="4" t="s">
        <v>12</v>
      </c>
      <c r="F168" s="6" t="s">
        <v>49</v>
      </c>
      <c r="G168" s="4" t="s">
        <v>92</v>
      </c>
      <c r="I168" s="4">
        <v>2.75</v>
      </c>
      <c r="J168" s="5">
        <v>2.65</v>
      </c>
      <c r="K168" s="4">
        <v>1</v>
      </c>
      <c r="L168" s="4">
        <f t="shared" si="105"/>
        <v>1.75</v>
      </c>
      <c r="M168" s="15">
        <f t="shared" si="106"/>
        <v>21.589999999999979</v>
      </c>
      <c r="N168" s="20">
        <f t="shared" si="107"/>
        <v>0.12928143712574838</v>
      </c>
    </row>
    <row r="169" spans="1:14" x14ac:dyDescent="0.35">
      <c r="A169" s="8">
        <f t="shared" si="83"/>
        <v>168</v>
      </c>
      <c r="B169" s="7">
        <v>42839</v>
      </c>
      <c r="C169" s="4" t="s">
        <v>31</v>
      </c>
      <c r="D169" s="6" t="s">
        <v>83</v>
      </c>
      <c r="E169" s="4" t="s">
        <v>12</v>
      </c>
      <c r="F169" s="6" t="s">
        <v>109</v>
      </c>
      <c r="G169" s="4" t="s">
        <v>93</v>
      </c>
      <c r="H169" s="4">
        <v>0.5</v>
      </c>
      <c r="I169" s="4">
        <v>2.48</v>
      </c>
      <c r="J169" s="5">
        <v>2.4500000000000002</v>
      </c>
      <c r="K169" s="4">
        <v>1</v>
      </c>
      <c r="L169" s="4">
        <f t="shared" si="105"/>
        <v>1.48</v>
      </c>
      <c r="M169" s="15">
        <f t="shared" si="106"/>
        <v>23.069999999999979</v>
      </c>
      <c r="N169" s="20">
        <f t="shared" si="107"/>
        <v>0.13732142857142846</v>
      </c>
    </row>
    <row r="170" spans="1:14" x14ac:dyDescent="0.35">
      <c r="A170" s="8">
        <f t="shared" si="83"/>
        <v>169</v>
      </c>
      <c r="B170" s="7">
        <v>42839</v>
      </c>
      <c r="C170" s="4" t="s">
        <v>31</v>
      </c>
      <c r="D170" s="6" t="s">
        <v>48</v>
      </c>
      <c r="E170" s="4" t="s">
        <v>12</v>
      </c>
      <c r="F170" s="6" t="s">
        <v>22</v>
      </c>
      <c r="G170" s="4" t="s">
        <v>92</v>
      </c>
      <c r="I170" s="4">
        <v>2.78</v>
      </c>
      <c r="J170" s="5">
        <v>2.74</v>
      </c>
      <c r="K170" s="4">
        <v>0</v>
      </c>
      <c r="L170" s="4">
        <f t="shared" si="105"/>
        <v>-1</v>
      </c>
      <c r="M170" s="15">
        <f t="shared" si="106"/>
        <v>22.069999999999979</v>
      </c>
      <c r="N170" s="20">
        <f t="shared" si="107"/>
        <v>0.13059171597633124</v>
      </c>
    </row>
    <row r="171" spans="1:14" x14ac:dyDescent="0.35">
      <c r="A171" s="8">
        <f t="shared" si="83"/>
        <v>170</v>
      </c>
      <c r="B171" s="7">
        <v>42840</v>
      </c>
      <c r="C171" s="4" t="s">
        <v>55</v>
      </c>
      <c r="D171" s="6" t="s">
        <v>86</v>
      </c>
      <c r="E171" s="4" t="s">
        <v>12</v>
      </c>
      <c r="F171" s="6" t="s">
        <v>87</v>
      </c>
      <c r="G171" s="4" t="s">
        <v>92</v>
      </c>
      <c r="I171" s="4">
        <v>2.52</v>
      </c>
      <c r="J171" s="5">
        <v>2.31</v>
      </c>
      <c r="K171" s="4">
        <v>1</v>
      </c>
      <c r="L171" s="4">
        <f t="shared" si="105"/>
        <v>1.52</v>
      </c>
      <c r="M171" s="15">
        <f t="shared" si="106"/>
        <v>23.589999999999979</v>
      </c>
      <c r="N171" s="20">
        <f t="shared" si="107"/>
        <v>0.13876470588235282</v>
      </c>
    </row>
    <row r="172" spans="1:14" x14ac:dyDescent="0.35">
      <c r="A172" s="8">
        <f t="shared" si="83"/>
        <v>171</v>
      </c>
      <c r="B172" s="7">
        <v>42840</v>
      </c>
      <c r="C172" s="4" t="s">
        <v>55</v>
      </c>
      <c r="D172" s="6" t="s">
        <v>63</v>
      </c>
      <c r="E172" s="4" t="s">
        <v>12</v>
      </c>
      <c r="F172" s="6" t="s">
        <v>62</v>
      </c>
      <c r="G172" s="4" t="s">
        <v>92</v>
      </c>
      <c r="H172" s="4">
        <v>0.5</v>
      </c>
      <c r="I172" s="4">
        <v>2.1800000000000002</v>
      </c>
      <c r="J172" s="5">
        <v>1.9921024405740206</v>
      </c>
      <c r="K172" s="4">
        <v>0</v>
      </c>
      <c r="L172" s="4">
        <f t="shared" si="105"/>
        <v>-1</v>
      </c>
      <c r="M172" s="15">
        <f t="shared" si="106"/>
        <v>22.589999999999979</v>
      </c>
      <c r="N172" s="20">
        <f t="shared" si="107"/>
        <v>0.13210526315789461</v>
      </c>
    </row>
    <row r="173" spans="1:14" x14ac:dyDescent="0.35">
      <c r="A173" s="8">
        <f t="shared" si="83"/>
        <v>172</v>
      </c>
      <c r="B173" s="7">
        <v>42842</v>
      </c>
      <c r="C173" s="4" t="s">
        <v>28</v>
      </c>
      <c r="D173" s="6" t="s">
        <v>40</v>
      </c>
      <c r="E173" s="4" t="s">
        <v>12</v>
      </c>
      <c r="F173" s="6" t="s">
        <v>79</v>
      </c>
      <c r="G173" s="4" t="s">
        <v>92</v>
      </c>
      <c r="I173" s="5">
        <v>2.6</v>
      </c>
      <c r="J173" s="5">
        <v>2.5480956404892079</v>
      </c>
      <c r="K173" s="4">
        <v>0</v>
      </c>
      <c r="L173" s="4">
        <f t="shared" si="105"/>
        <v>-1</v>
      </c>
      <c r="M173" s="15">
        <f t="shared" si="106"/>
        <v>21.589999999999979</v>
      </c>
      <c r="N173" s="20">
        <f t="shared" si="107"/>
        <v>0.12552325581395338</v>
      </c>
    </row>
    <row r="174" spans="1:14" x14ac:dyDescent="0.35">
      <c r="A174" s="8">
        <f t="shared" si="83"/>
        <v>173</v>
      </c>
      <c r="B174" s="7">
        <v>42842</v>
      </c>
      <c r="C174" s="4" t="s">
        <v>16</v>
      </c>
      <c r="D174" s="6" t="s">
        <v>23</v>
      </c>
      <c r="E174" s="4" t="s">
        <v>12</v>
      </c>
      <c r="F174" s="6" t="s">
        <v>43</v>
      </c>
      <c r="G174" s="4" t="s">
        <v>92</v>
      </c>
      <c r="I174" s="4">
        <v>2.61</v>
      </c>
      <c r="J174" s="5">
        <v>2.4404807966135595</v>
      </c>
      <c r="K174" s="4">
        <v>1</v>
      </c>
      <c r="L174" s="4">
        <f t="shared" si="105"/>
        <v>1.6099999999999999</v>
      </c>
      <c r="M174" s="15">
        <f t="shared" si="106"/>
        <v>23.199999999999978</v>
      </c>
      <c r="N174" s="20">
        <f t="shared" si="107"/>
        <v>0.13410404624277444</v>
      </c>
    </row>
    <row r="175" spans="1:14" x14ac:dyDescent="0.35">
      <c r="A175" s="8">
        <f t="shared" si="83"/>
        <v>174</v>
      </c>
      <c r="B175" s="7">
        <v>42842</v>
      </c>
      <c r="C175" s="4" t="s">
        <v>31</v>
      </c>
      <c r="D175" s="6" t="s">
        <v>14</v>
      </c>
      <c r="E175" s="4" t="s">
        <v>12</v>
      </c>
      <c r="F175" s="6" t="s">
        <v>72</v>
      </c>
      <c r="G175" s="4" t="s">
        <v>93</v>
      </c>
      <c r="H175" s="4">
        <v>0</v>
      </c>
      <c r="I175" s="4">
        <v>2.83</v>
      </c>
      <c r="J175" s="5">
        <v>2.5564259273701766</v>
      </c>
      <c r="K175" s="4">
        <v>0</v>
      </c>
      <c r="L175" s="4">
        <f t="shared" si="105"/>
        <v>-1</v>
      </c>
      <c r="M175" s="15">
        <f t="shared" si="106"/>
        <v>22.199999999999978</v>
      </c>
      <c r="N175" s="20">
        <f t="shared" si="107"/>
        <v>0.12758620689655159</v>
      </c>
    </row>
    <row r="176" spans="1:14" x14ac:dyDescent="0.35">
      <c r="A176" s="8">
        <f t="shared" si="83"/>
        <v>175</v>
      </c>
      <c r="B176" s="7">
        <v>42846</v>
      </c>
      <c r="C176" s="4" t="s">
        <v>28</v>
      </c>
      <c r="D176" s="6" t="s">
        <v>79</v>
      </c>
      <c r="E176" s="4" t="s">
        <v>12</v>
      </c>
      <c r="F176" s="6" t="s">
        <v>78</v>
      </c>
      <c r="G176" s="4" t="s">
        <v>93</v>
      </c>
      <c r="H176" s="4">
        <v>0</v>
      </c>
      <c r="I176" s="5">
        <v>2.2000000000000002</v>
      </c>
      <c r="J176" s="5">
        <v>2.0886910693299807</v>
      </c>
      <c r="K176" s="4">
        <v>0</v>
      </c>
      <c r="L176" s="4">
        <f t="shared" si="105"/>
        <v>-1</v>
      </c>
      <c r="M176" s="15">
        <f t="shared" si="106"/>
        <v>21.199999999999978</v>
      </c>
      <c r="N176" s="20">
        <f t="shared" si="107"/>
        <v>0.12114285714285701</v>
      </c>
    </row>
    <row r="177" spans="1:14" x14ac:dyDescent="0.35">
      <c r="A177" s="8">
        <f t="shared" si="83"/>
        <v>176</v>
      </c>
      <c r="B177" s="7">
        <v>42847</v>
      </c>
      <c r="C177" s="4" t="s">
        <v>28</v>
      </c>
      <c r="D177" s="6" t="s">
        <v>107</v>
      </c>
      <c r="E177" s="4" t="s">
        <v>12</v>
      </c>
      <c r="F177" s="6" t="s">
        <v>46</v>
      </c>
      <c r="G177" s="4" t="s">
        <v>93</v>
      </c>
      <c r="H177" s="4">
        <v>0.5</v>
      </c>
      <c r="I177" s="4">
        <v>2.25</v>
      </c>
      <c r="J177" s="5">
        <v>2.2089757931651604</v>
      </c>
      <c r="K177" s="4">
        <v>0</v>
      </c>
      <c r="L177" s="4">
        <f t="shared" si="105"/>
        <v>-1</v>
      </c>
      <c r="M177" s="15">
        <f t="shared" si="106"/>
        <v>20.199999999999978</v>
      </c>
      <c r="N177" s="20">
        <f t="shared" si="107"/>
        <v>0.11477272727272715</v>
      </c>
    </row>
    <row r="178" spans="1:14" x14ac:dyDescent="0.35">
      <c r="A178" s="8">
        <f t="shared" si="83"/>
        <v>177</v>
      </c>
      <c r="B178" s="7">
        <v>42847</v>
      </c>
      <c r="C178" s="4" t="s">
        <v>16</v>
      </c>
      <c r="D178" s="6" t="s">
        <v>37</v>
      </c>
      <c r="E178" s="4" t="s">
        <v>12</v>
      </c>
      <c r="F178" s="6" t="s">
        <v>30</v>
      </c>
      <c r="G178" s="4" t="s">
        <v>93</v>
      </c>
      <c r="H178" s="4">
        <v>0.5</v>
      </c>
      <c r="I178" s="4">
        <v>2.33</v>
      </c>
      <c r="J178" s="5">
        <v>2.29</v>
      </c>
      <c r="K178" s="4">
        <v>1</v>
      </c>
      <c r="L178" s="4">
        <f t="shared" si="105"/>
        <v>1.33</v>
      </c>
      <c r="M178" s="15">
        <f t="shared" si="106"/>
        <v>21.52999999999998</v>
      </c>
      <c r="N178" s="20">
        <f t="shared" si="107"/>
        <v>0.12163841807909594</v>
      </c>
    </row>
    <row r="179" spans="1:14" x14ac:dyDescent="0.35">
      <c r="A179" s="8">
        <f t="shared" si="83"/>
        <v>178</v>
      </c>
      <c r="B179" s="7">
        <v>42847</v>
      </c>
      <c r="C179" s="4" t="s">
        <v>31</v>
      </c>
      <c r="D179" s="6" t="s">
        <v>99</v>
      </c>
      <c r="E179" s="4" t="s">
        <v>12</v>
      </c>
      <c r="F179" s="6" t="s">
        <v>113</v>
      </c>
      <c r="G179" s="4" t="s">
        <v>92</v>
      </c>
      <c r="H179" s="4">
        <v>0</v>
      </c>
      <c r="I179" s="4">
        <v>2.15</v>
      </c>
      <c r="J179" s="5">
        <v>2.108917684577484</v>
      </c>
      <c r="K179" s="4">
        <v>0</v>
      </c>
      <c r="L179" s="4">
        <f t="shared" si="105"/>
        <v>-1</v>
      </c>
      <c r="M179" s="15">
        <f t="shared" si="106"/>
        <v>20.52999999999998</v>
      </c>
      <c r="N179" s="20">
        <f t="shared" si="107"/>
        <v>0.11533707865168528</v>
      </c>
    </row>
    <row r="180" spans="1:14" x14ac:dyDescent="0.35">
      <c r="A180" s="8">
        <f t="shared" si="83"/>
        <v>179</v>
      </c>
      <c r="B180" s="7">
        <v>42847</v>
      </c>
      <c r="C180" s="4" t="s">
        <v>31</v>
      </c>
      <c r="D180" s="6" t="s">
        <v>95</v>
      </c>
      <c r="E180" s="4" t="s">
        <v>12</v>
      </c>
      <c r="F180" s="6" t="s">
        <v>109</v>
      </c>
      <c r="G180" s="4" t="s">
        <v>93</v>
      </c>
      <c r="I180" s="4">
        <v>2.88</v>
      </c>
      <c r="J180" s="5">
        <v>2.79</v>
      </c>
      <c r="K180" s="4">
        <v>0</v>
      </c>
      <c r="L180" s="4">
        <f t="shared" si="105"/>
        <v>-1</v>
      </c>
      <c r="M180" s="15">
        <f t="shared" si="106"/>
        <v>19.52999999999998</v>
      </c>
      <c r="N180" s="20">
        <f t="shared" si="107"/>
        <v>0.10910614525139653</v>
      </c>
    </row>
    <row r="181" spans="1:14" x14ac:dyDescent="0.35">
      <c r="A181" s="8">
        <f t="shared" si="83"/>
        <v>180</v>
      </c>
      <c r="B181" s="7">
        <v>42854</v>
      </c>
      <c r="C181" s="4" t="s">
        <v>16</v>
      </c>
      <c r="D181" s="6" t="s">
        <v>23</v>
      </c>
      <c r="E181" s="4" t="s">
        <v>12</v>
      </c>
      <c r="F181" s="6" t="s">
        <v>36</v>
      </c>
      <c r="G181" s="4" t="s">
        <v>92</v>
      </c>
      <c r="H181" s="4">
        <v>0</v>
      </c>
      <c r="I181" s="4">
        <v>2.16</v>
      </c>
      <c r="J181" s="5">
        <v>2.0099999999999998</v>
      </c>
      <c r="K181" s="4">
        <v>0</v>
      </c>
      <c r="L181" s="4">
        <f t="shared" si="105"/>
        <v>-1</v>
      </c>
      <c r="M181" s="15">
        <f t="shared" si="106"/>
        <v>18.52999999999998</v>
      </c>
      <c r="N181" s="20">
        <f t="shared" si="107"/>
        <v>0.10294444444444434</v>
      </c>
    </row>
    <row r="182" spans="1:14" x14ac:dyDescent="0.35">
      <c r="A182" s="8">
        <f t="shared" si="83"/>
        <v>181</v>
      </c>
      <c r="B182" s="7">
        <v>42854</v>
      </c>
      <c r="C182" s="4" t="s">
        <v>16</v>
      </c>
      <c r="D182" s="6" t="s">
        <v>18</v>
      </c>
      <c r="E182" s="4" t="s">
        <v>12</v>
      </c>
      <c r="F182" s="6" t="s">
        <v>67</v>
      </c>
      <c r="G182" s="4" t="s">
        <v>92</v>
      </c>
      <c r="H182" s="4">
        <v>0</v>
      </c>
      <c r="I182" s="4">
        <v>2.27</v>
      </c>
      <c r="J182" s="5">
        <v>1.87</v>
      </c>
      <c r="K182" s="4" t="s">
        <v>27</v>
      </c>
      <c r="L182" s="4">
        <f t="shared" si="105"/>
        <v>0</v>
      </c>
      <c r="M182" s="15">
        <f t="shared" si="106"/>
        <v>18.52999999999998</v>
      </c>
      <c r="N182" s="20">
        <f t="shared" si="107"/>
        <v>0.1023756906077347</v>
      </c>
    </row>
    <row r="183" spans="1:14" x14ac:dyDescent="0.35">
      <c r="A183" s="8">
        <f t="shared" si="83"/>
        <v>182</v>
      </c>
      <c r="B183" s="7">
        <v>42854</v>
      </c>
      <c r="C183" s="4" t="s">
        <v>16</v>
      </c>
      <c r="D183" s="6" t="s">
        <v>50</v>
      </c>
      <c r="E183" s="4" t="s">
        <v>12</v>
      </c>
      <c r="F183" s="6" t="s">
        <v>37</v>
      </c>
      <c r="G183" s="4" t="s">
        <v>92</v>
      </c>
      <c r="H183" s="4">
        <v>0</v>
      </c>
      <c r="I183" s="4">
        <v>2.57</v>
      </c>
      <c r="J183" s="5">
        <v>2.2599999999999998</v>
      </c>
      <c r="K183" s="4">
        <v>0</v>
      </c>
      <c r="L183" s="4">
        <f t="shared" si="105"/>
        <v>-1</v>
      </c>
      <c r="M183" s="15">
        <f t="shared" si="106"/>
        <v>17.52999999999998</v>
      </c>
      <c r="N183" s="20">
        <f t="shared" si="107"/>
        <v>9.631868131868121E-2</v>
      </c>
    </row>
    <row r="184" spans="1:14" x14ac:dyDescent="0.35">
      <c r="A184" s="8">
        <f t="shared" si="83"/>
        <v>183</v>
      </c>
      <c r="B184" s="7">
        <v>42855</v>
      </c>
      <c r="C184" s="4" t="s">
        <v>55</v>
      </c>
      <c r="D184" s="6" t="s">
        <v>54</v>
      </c>
      <c r="E184" s="4" t="s">
        <v>12</v>
      </c>
      <c r="F184" s="6" t="s">
        <v>77</v>
      </c>
      <c r="G184" s="4" t="s">
        <v>92</v>
      </c>
      <c r="H184" s="4">
        <v>0</v>
      </c>
      <c r="I184" s="4">
        <v>2.74</v>
      </c>
      <c r="J184" s="5">
        <v>2.5470245831830027</v>
      </c>
      <c r="K184" s="4">
        <v>0</v>
      </c>
      <c r="L184" s="4">
        <f t="shared" si="105"/>
        <v>-1</v>
      </c>
      <c r="M184" s="15">
        <f t="shared" si="106"/>
        <v>16.52999999999998</v>
      </c>
      <c r="N184" s="20">
        <f t="shared" si="107"/>
        <v>9.0327868852458901E-2</v>
      </c>
    </row>
  </sheetData>
  <sortState ref="B89:K184">
    <sortCondition ref="B8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Records</vt:lpstr>
      <vt:lpstr>All Bets</vt:lpstr>
      <vt:lpstr> 2016-17 Season Bets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Roosticles IV</dc:creator>
  <cp:lastModifiedBy>Pete</cp:lastModifiedBy>
  <dcterms:created xsi:type="dcterms:W3CDTF">2016-07-31T13:31:47Z</dcterms:created>
  <dcterms:modified xsi:type="dcterms:W3CDTF">2017-09-13T17:09:46Z</dcterms:modified>
</cp:coreProperties>
</file>